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aris\Downloads\"/>
    </mc:Choice>
  </mc:AlternateContent>
  <bookViews>
    <workbookView xWindow="0" yWindow="0" windowWidth="25200" windowHeight="11985"/>
  </bookViews>
  <sheets>
    <sheet name="Respuestas de formulario 1" sheetId="1" r:id="rId1"/>
  </sheets>
  <calcPr calcId="152511"/>
</workbook>
</file>

<file path=xl/calcChain.xml><?xml version="1.0" encoding="utf-8"?>
<calcChain xmlns="http://schemas.openxmlformats.org/spreadsheetml/2006/main">
  <c r="AP3" i="1" l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3" i="1"/>
  <c r="W4" i="1"/>
  <c r="AQ4" i="1" s="1"/>
  <c r="W5" i="1"/>
  <c r="W6" i="1"/>
  <c r="AQ6" i="1" s="1"/>
  <c r="W7" i="1"/>
  <c r="W8" i="1"/>
  <c r="AQ8" i="1" s="1"/>
  <c r="W9" i="1"/>
  <c r="W10" i="1"/>
  <c r="AQ10" i="1" s="1"/>
  <c r="W11" i="1"/>
  <c r="W12" i="1"/>
  <c r="AQ12" i="1" s="1"/>
  <c r="W13" i="1"/>
  <c r="W14" i="1"/>
  <c r="AQ14" i="1" s="1"/>
  <c r="W15" i="1"/>
  <c r="W16" i="1"/>
  <c r="AQ16" i="1" s="1"/>
  <c r="W17" i="1"/>
  <c r="W18" i="1"/>
  <c r="AQ18" i="1" s="1"/>
  <c r="W19" i="1"/>
  <c r="W20" i="1"/>
  <c r="AQ20" i="1" s="1"/>
  <c r="W21" i="1"/>
  <c r="W22" i="1"/>
  <c r="AQ22" i="1" s="1"/>
  <c r="W23" i="1"/>
  <c r="W24" i="1"/>
  <c r="AQ24" i="1" s="1"/>
  <c r="W25" i="1"/>
  <c r="AQ25" i="1" l="1"/>
  <c r="AQ23" i="1"/>
  <c r="AQ21" i="1"/>
  <c r="AQ19" i="1"/>
  <c r="AQ17" i="1"/>
  <c r="AQ15" i="1"/>
  <c r="AQ13" i="1"/>
  <c r="AQ11" i="1"/>
  <c r="AQ9" i="1"/>
  <c r="AQ7" i="1"/>
  <c r="AQ5" i="1"/>
  <c r="AQ3" i="1"/>
</calcChain>
</file>

<file path=xl/sharedStrings.xml><?xml version="1.0" encoding="utf-8"?>
<sst xmlns="http://schemas.openxmlformats.org/spreadsheetml/2006/main" count="548" uniqueCount="548">
  <si>
    <t>Marca temporal</t>
  </si>
  <si>
    <t>Nombres del alumno</t>
  </si>
  <si>
    <t>Apellidos del alumno</t>
  </si>
  <si>
    <t>1. El voltaje hace referencia a:</t>
  </si>
  <si>
    <t>2. La resistencia hace referencia a:</t>
  </si>
  <si>
    <t>3. Si en el circuito de la figura 2, el voltaje   V = 10V,    y la Corriente  I = 0.2 A, entonce la Resistencia R, es igual a:</t>
  </si>
  <si>
    <t>4. Si en el circuito de la figura 2, el voltaje   V = 10V,    y la Resistencia  R = 500 Ohms, entonces la corriente I, es igual a:</t>
  </si>
  <si>
    <t>5. El nombre de los componentes 1 y 2 , en su orden es:</t>
  </si>
  <si>
    <t>6. El nombre de los componentes 3 y  4 , es:</t>
  </si>
  <si>
    <t>7. Las figuras 1 y 5, representan:</t>
  </si>
  <si>
    <t>8. Las figuras 2 y 6, representan:</t>
  </si>
  <si>
    <t>9. Las figuras 3 y 7, representan:</t>
  </si>
  <si>
    <t>10. Las figuras 4 y 8, representan:</t>
  </si>
  <si>
    <t>12. Una resistencia cuyo valor es de 70.000 Ohms al 2%, tendría los siguientes colores</t>
  </si>
  <si>
    <t>13. Una resistencia cuyo valor es de 280 Ohms al 5%, tendría los siguientes colores</t>
  </si>
  <si>
    <t>14. Una resistencia cuyo valor es de 5 Kilo Ohms al 1%, tendría los siguientes colores</t>
  </si>
  <si>
    <t>15. Si una resistencia tiene los colores de la figura de la izquierda, su valor en ohms sería:</t>
  </si>
  <si>
    <t>16. Si una resistencia tiene los colores de la figura de la derecha, su valor en ohms sería:</t>
  </si>
  <si>
    <t>17. En la palabra amable hay:</t>
  </si>
  <si>
    <t>18. En la palabra Lujo hay:</t>
  </si>
  <si>
    <t>19. Siga las primeras 4 secuencias de 3 números binarios es: 000 001 010 011 la quinta sería</t>
  </si>
  <si>
    <t>20. El número 1000 base 2, es igual en base 10 a:</t>
  </si>
  <si>
    <t>daniela</t>
  </si>
  <si>
    <t>acevedo montoya</t>
  </si>
  <si>
    <t>d. Fuerza que empuja los electrones</t>
  </si>
  <si>
    <t>b. Velocidad con que se consume la corriente</t>
  </si>
  <si>
    <t>d. Ninguna de las anteriores</t>
  </si>
  <si>
    <t>a. 0.02 Amperios</t>
  </si>
  <si>
    <t>c. Condensador y diodos led</t>
  </si>
  <si>
    <t>d. Transistor y resistencia</t>
  </si>
  <si>
    <t>b. Resistencia y Circuito integrado</t>
  </si>
  <si>
    <t>c. Fuente de voltaje y Diodo led</t>
  </si>
  <si>
    <t>c. Fuente de voltaje y Diodo led</t>
  </si>
  <si>
    <t>b. Resistencia y Circuito integrado</t>
  </si>
  <si>
    <t>b. Violeta, negro, Rojo dorado</t>
  </si>
  <si>
    <t>a. Rojo, gris, negro, dorado</t>
  </si>
  <si>
    <t>c. Verde, negro, rojo, café</t>
  </si>
  <si>
    <t>b. 64 al 5%</t>
  </si>
  <si>
    <t>c. 27 al 5%</t>
  </si>
  <si>
    <t>d. Todas las anteriores</t>
  </si>
  <si>
    <t>b. Bytes = 24</t>
  </si>
  <si>
    <t>b. 101</t>
  </si>
  <si>
    <t>c. 8</t>
  </si>
  <si>
    <t>tatiana</t>
  </si>
  <si>
    <t>acevedo montoya</t>
  </si>
  <si>
    <t>b. Velocidad con que se consume la corriente</t>
  </si>
  <si>
    <t>d. Fuerza que empuja los electrones</t>
  </si>
  <si>
    <t>b. 500 Ohms</t>
  </si>
  <si>
    <t>a. 0.02 Amperios</t>
  </si>
  <si>
    <t>c. Condensador y diodos led</t>
  </si>
  <si>
    <t>a. Diodo y resistencia</t>
  </si>
  <si>
    <t>b. Resistencia y Circuito integrado</t>
  </si>
  <si>
    <t>c. Fuente de voltaje y Diodo led</t>
  </si>
  <si>
    <t>a. Bobina y condensador</t>
  </si>
  <si>
    <t>d. Swiche y resistencia</t>
  </si>
  <si>
    <t>c. Violeta, negro, Naranja, Rojo</t>
  </si>
  <si>
    <t>a. Rojo, gris, negro, dorado</t>
  </si>
  <si>
    <t>b. Verde, café, café, café</t>
  </si>
  <si>
    <t>a. 6.400  al 5%</t>
  </si>
  <si>
    <t>c. 27 al 5%</t>
  </si>
  <si>
    <t>b. Bytes = 6</t>
  </si>
  <si>
    <t>c. Caracteres = 24</t>
  </si>
  <si>
    <t>c. 110</t>
  </si>
  <si>
    <t>c. 8</t>
  </si>
  <si>
    <t>sebastian</t>
  </si>
  <si>
    <t>escudero agudelo</t>
  </si>
  <si>
    <t>a. Cantidad de electrones que circulan por un  circuito, en un tiempo dado</t>
  </si>
  <si>
    <t>b. Velocidad con que se consume la corriente</t>
  </si>
  <si>
    <t>b. 500 Ohms</t>
  </si>
  <si>
    <t>d. Ninguna de las anteriores</t>
  </si>
  <si>
    <t>d. Transistor y resistencia</t>
  </si>
  <si>
    <t>a. Diodo y resistencia</t>
  </si>
  <si>
    <t>a. Bobina y condensador</t>
  </si>
  <si>
    <t>b. Resistencia y Circuito integrado</t>
  </si>
  <si>
    <t>c. Fuente de voltaje y Diodo led</t>
  </si>
  <si>
    <t>d. Swiche y resistencia</t>
  </si>
  <si>
    <t>b. Violeta, negro, Rojo dorado</t>
  </si>
  <si>
    <t>a. Rojo, gris, negro, dorado</t>
  </si>
  <si>
    <t>b. Verde, café, café, café</t>
  </si>
  <si>
    <t>c. 640 al 5%</t>
  </si>
  <si>
    <t>b. 270 al 10%</t>
  </si>
  <si>
    <t>d. Todas las anteriores</t>
  </si>
  <si>
    <t>d. a y c son correctas</t>
  </si>
  <si>
    <t>a. 111</t>
  </si>
  <si>
    <t>d. 1000</t>
  </si>
  <si>
    <t>danna cristina</t>
  </si>
  <si>
    <t>garcia ayala</t>
  </si>
  <si>
    <t>b. Velocidad con que se consume la corriente</t>
  </si>
  <si>
    <t>a. Cantidad de electrones que circulan por un  circuito, en un tiempo dado</t>
  </si>
  <si>
    <t>b. 500 Ohms</t>
  </si>
  <si>
    <t>a. 0.02 Amperios</t>
  </si>
  <si>
    <t>c. Condensador y diodos led</t>
  </si>
  <si>
    <t>b. Transistor y Condensador</t>
  </si>
  <si>
    <t>b. Resistencia y Circuito integrado</t>
  </si>
  <si>
    <t>c. Fuente de voltaje y Diodo led</t>
  </si>
  <si>
    <t>d. Swiche y resistencia</t>
  </si>
  <si>
    <t>b. Resistencia y Circuito integrado</t>
  </si>
  <si>
    <t>b. Violeta, negro, Rojo dorado</t>
  </si>
  <si>
    <t>c. Rojo, gris, café, dorado</t>
  </si>
  <si>
    <t>b. Verde, café, café, café</t>
  </si>
  <si>
    <t>a. 6.400  al 5%</t>
  </si>
  <si>
    <t>b. 270 al 10%</t>
  </si>
  <si>
    <t>d. Todas las anteriores</t>
  </si>
  <si>
    <t>d. a y c son correctas</t>
  </si>
  <si>
    <t>b. 101</t>
  </si>
  <si>
    <t>b. 10</t>
  </si>
  <si>
    <t>jeisson</t>
  </si>
  <si>
    <t>lopez ortega</t>
  </si>
  <si>
    <t>b. Velocidad con que se consume la corriente</t>
  </si>
  <si>
    <t>d. Fuerza que empuja los electrones</t>
  </si>
  <si>
    <t>b. 500 Ohms</t>
  </si>
  <si>
    <t>a. 0.02 Amperios</t>
  </si>
  <si>
    <t>b. Transistor y Condensador</t>
  </si>
  <si>
    <t>c. Condensador y diodos led</t>
  </si>
  <si>
    <t>b. Resistencia y Circuito integrado</t>
  </si>
  <si>
    <t>c. Fuente de voltaje y Diodo led</t>
  </si>
  <si>
    <t>d. Swiche y resistencia</t>
  </si>
  <si>
    <t>a. Bobina y condensador</t>
  </si>
  <si>
    <t>c. Violeta, negro, Naranja, Rojo</t>
  </si>
  <si>
    <t>a. Rojo, gris, negro, dorado</t>
  </si>
  <si>
    <t>c. Verde, negro, rojo, café</t>
  </si>
  <si>
    <t>c. 640 al 5%</t>
  </si>
  <si>
    <t>a. 27 al 10%</t>
  </si>
  <si>
    <t>b. Bytes = 6</t>
  </si>
  <si>
    <t>b. Bytes = 24</t>
  </si>
  <si>
    <t>a. 111</t>
  </si>
  <si>
    <t>b. 10</t>
  </si>
  <si>
    <t>Aidaly Juliana</t>
  </si>
  <si>
    <t>Becerra Becerra</t>
  </si>
  <si>
    <t>d. Fuerza que empuja los electrones</t>
  </si>
  <si>
    <t>d. Oposición al paso de la corriente</t>
  </si>
  <si>
    <t>b. 500 Ohms</t>
  </si>
  <si>
    <t>d. Ninguna de las anteriores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</si>
  <si>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</si>
  <si>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</si>
  <si>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</si>
  <si>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</si>
  <si>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</si>
  <si>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</si>
  <si>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</si>
  <si>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</si>
  <si>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</si>
  <si>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</si>
  <si>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</si>
  <si>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</si>
  <si>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</si>
  <si>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d. 100</t>
  </si>
  <si>
    <t>c. 8</t>
  </si>
  <si>
    <t>JHONATAN</t>
  </si>
  <si>
    <t>AVILA FIGUEREDO</t>
  </si>
  <si>
    <t>a. Cantidad de electrones que circulan por un  circuito, en un tiempo dado</t>
  </si>
  <si>
    <t>d. Oposición al paso de la corriente</t>
  </si>
  <si>
    <t>a. 50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</si>
  <si>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</si>
  <si>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</si>
  <si>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</si>
  <si>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</si>
  <si>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</si>
  <si>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</si>
  <si>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</si>
  <si>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</si>
  <si>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</si>
  <si>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</si>
  <si>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</si>
  <si>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</si>
  <si>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</si>
  <si>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</si>
  <si>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d. 100</t>
  </si>
  <si>
    <t>c. 8</t>
  </si>
  <si>
    <t>Alejandro</t>
  </si>
  <si>
    <t>Espinal Granda</t>
  </si>
  <si>
    <t>d. Oposición al paso de la corriente</t>
  </si>
  <si>
    <t>d. Fuerza que empuja los electrones</t>
  </si>
  <si>
    <t>b. 500 Ohms</t>
  </si>
  <si>
    <t>a. 0.02 Amperios</t>
  </si>
  <si>
    <t>d. Transistor y resistencia</t>
  </si>
  <si>
    <t>c. Condensador y diodos led</t>
  </si>
  <si>
    <t>c. Fuente de voltaje y Diodo led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</si>
  <si>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</si>
  <si>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</si>
  <si>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</si>
  <si>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</si>
  <si>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</si>
  <si>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</si>
  <si>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</si>
  <si>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</si>
  <si>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</si>
  <si>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</si>
  <si>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c. 110</t>
  </si>
  <si>
    <t>c. 8</t>
  </si>
  <si>
    <t>DANIEL ESTEBAN</t>
  </si>
  <si>
    <t>MARULANDA GARCIA</t>
  </si>
  <si>
    <t>d. Fuerza que empuja los electrones</t>
  </si>
  <si>
    <t>a. Cantidad de electrones que circulan por un  circuito, en un tiempo dado</t>
  </si>
  <si>
    <t>b. 500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</si>
  <si>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</si>
  <si>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</si>
  <si>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</si>
  <si>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</si>
  <si>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</si>
  <si>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b. Resistencia y Circuito integrado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</si>
  <si>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</si>
  <si>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</si>
  <si>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</si>
  <si>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</si>
  <si>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</si>
  <si>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</si>
  <si>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</si>
  <si>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</si>
  <si>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a. 111</t>
  </si>
  <si>
    <t>c. 8</t>
  </si>
  <si>
    <t>Yeison Arley</t>
  </si>
  <si>
    <t>Agudelo Mejia</t>
  </si>
  <si>
    <t>a. Cantidad de electrones que circulan por un  circuito, en un tiempo dado</t>
  </si>
  <si>
    <t>d. Oposición al paso de la corriente</t>
  </si>
  <si>
    <t>a. 50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</si>
  <si>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</si>
  <si>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</si>
  <si>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</si>
  <si>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</si>
  <si>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</si>
  <si>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</si>
  <si>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</si>
  <si>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</si>
  <si>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</si>
  <si>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</si>
  <si>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</si>
  <si>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</si>
  <si>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</si>
  <si>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</si>
  <si>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c. 110</t>
  </si>
  <si>
    <t>c. 8</t>
  </si>
  <si>
    <t>daniela</t>
  </si>
  <si>
    <t>durango perez</t>
  </si>
  <si>
    <t>a. Cantidad de electrones que circulan por un  circuito, en un tiempo dado</t>
  </si>
  <si>
    <t>d. Oposición al paso de la corriente</t>
  </si>
  <si>
    <t>b. 500 Ohms</t>
  </si>
  <si>
    <t>a. 0.02 Amperios</t>
  </si>
  <si>
    <t>d. Transistor y resistencia</t>
  </si>
  <si>
    <t>c. Condensador y diodos led</t>
  </si>
  <si>
    <t>c. Fuente de voltaje y Diodo led</t>
  </si>
  <si>
    <t>a. Bobina y condensador</t>
  </si>
  <si>
    <t>b. Resistencia y Circuito integrado</t>
  </si>
  <si>
    <t>d. Swiche y resistencia</t>
  </si>
  <si>
    <t>c. Violeta, negro, Naranja, Rojo</t>
  </si>
  <si>
    <t>c. Rojo, gris, café, dorado</t>
  </si>
  <si>
    <t>d. Verde, negro, negro café</t>
  </si>
  <si>
    <t>c. 640 al 5%</t>
  </si>
  <si>
    <t>a. 27 al 10%</t>
  </si>
  <si>
    <t>c. Caracteres = 6</t>
  </si>
  <si>
    <t>d. Ninguna de las anteriores</t>
  </si>
  <si>
    <t>b. 101</t>
  </si>
  <si>
    <t>a. 50</t>
  </si>
  <si>
    <t>PAOLA ANDREA</t>
  </si>
  <si>
    <t>SALDARRIAGA</t>
  </si>
  <si>
    <t>b. Velocidad con que se consume la corriente</t>
  </si>
  <si>
    <t>a. Cantidad de electrones que circulan por un  circuito, en un tiempo dado</t>
  </si>
  <si>
    <t>b. 500 Ohms</t>
  </si>
  <si>
    <t>b. 200 Amperios</t>
  </si>
  <si>
    <t>d. Transistor y resistencia</t>
  </si>
  <si>
    <t>c. Condensador y diodos led</t>
  </si>
  <si>
    <t>b. Resistencia y Circuito integrado</t>
  </si>
  <si>
    <t>d. Swiche y resistencia</t>
  </si>
  <si>
    <t>c. Fuente de voltaje y Diodo led</t>
  </si>
  <si>
    <t>a. Bobina y condensador</t>
  </si>
  <si>
    <t>d. Violeta, café, Naranja, Rojo</t>
  </si>
  <si>
    <t>c. Rojo, gris, café, dorado</t>
  </si>
  <si>
    <t>c. Verde, negro, rojo, café</t>
  </si>
  <si>
    <t>b. 6.400 al 10%</t>
  </si>
  <si>
    <t>a. 27 al 10%</t>
  </si>
  <si>
    <t>c. Caracteres = 6</t>
  </si>
  <si>
    <t>b. Bytes = 24</t>
  </si>
  <si>
    <t>d. 100</t>
  </si>
  <si>
    <t>c. 8</t>
  </si>
  <si>
    <t>Daniela</t>
  </si>
  <si>
    <t>Gonzalez Cifuentes</t>
  </si>
  <si>
    <t>d. Fuerza que empuja los electrones</t>
  </si>
  <si>
    <t>d. Oposición al paso de la corriente</t>
  </si>
  <si>
    <t>a. 50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</si>
  <si>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</si>
  <si>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</si>
  <si>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</si>
  <si>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</si>
  <si>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</si>
  <si>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</si>
  <si>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</si>
  <si>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</si>
  <si>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</si>
  <si>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</si>
  <si>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</si>
  <si>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</si>
  <si>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c. Caracteres = 6</t>
  </si>
  <si>
    <t>d. Ninguna de las anteriores</t>
  </si>
  <si>
    <t>d. 100</t>
  </si>
  <si>
    <t>c. 8</t>
  </si>
  <si>
    <t>Jhonatan</t>
  </si>
  <si>
    <t>Pelaez Cadavid</t>
  </si>
  <si>
    <t>b. Velocidad con que se consume la corriente</t>
  </si>
  <si>
    <t>d. Fuerza que empuja los electrones</t>
  </si>
  <si>
    <t>d. Ninguna de las anteriores</t>
  </si>
  <si>
    <t>d. Ninguna de las anteriores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</si>
  <si>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</si>
  <si>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</si>
  <si>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</si>
  <si>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</si>
  <si>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</si>
  <si>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</si>
  <si>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</si>
  <si>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</si>
  <si>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</si>
  <si>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</si>
  <si>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</si>
  <si>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d. Todas las anteriores</t>
  </si>
  <si>
    <t>d. Ninguna de las anteriores</t>
  </si>
  <si>
    <t>b. 101</t>
  </si>
  <si>
    <t>b. 10</t>
  </si>
  <si>
    <t>Cesar Augusto</t>
  </si>
  <si>
    <t>Saenz Garcia</t>
  </si>
  <si>
    <t>a. Cantidad de electrones que circulan por un  circuito, en un tiempo dado</t>
  </si>
  <si>
    <t>d. Fuerza que empuja los electrones</t>
  </si>
  <si>
    <t>a. 50 Ohms</t>
  </si>
  <si>
    <t>b. 200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</si>
  <si>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</si>
  <si>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</si>
  <si>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</si>
  <si>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</si>
  <si>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</si>
  <si>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</si>
  <si>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b. Violeta, negro, Rojo dorado</t>
  </si>
  <si>
    <t>c. Rojo, gris, café, dorado</t>
  </si>
  <si>
    <t>b. Verde, café, café, café</t>
  </si>
  <si>
    <t>c. 640 al 5%</t>
  </si>
  <si>
    <t>b. 270 al 10%</t>
  </si>
  <si>
    <t>d. Todas las anteriores</t>
  </si>
  <si>
    <t>d. Ninguna de las anteriores</t>
  </si>
  <si>
    <t>a. 111</t>
  </si>
  <si>
    <t>d. 1000</t>
  </si>
  <si>
    <t>jhonatan</t>
  </si>
  <si>
    <t>arenas chica</t>
  </si>
  <si>
    <t>d. Oposición al paso de la corriente</t>
  </si>
  <si>
    <t>d. Oposición al paso de la corriente</t>
  </si>
  <si>
    <t>d. Ninguna de las anteriores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</si>
  <si>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</si>
  <si>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</si>
  <si>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</si>
  <si>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</si>
  <si>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</si>
  <si>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</si>
  <si>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</si>
  <si>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</si>
  <si>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</si>
  <si>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c. Verde, negro, rojo, café</t>
  </si>
  <si>
    <t>c. 640 al 5%</t>
  </si>
  <si>
    <t>a. 27 al 10%</t>
  </si>
  <si>
    <t>a. Bits = 48</t>
  </si>
  <si>
    <t>d. Ninguna de las anteriores</t>
  </si>
  <si>
    <t>c. 110</t>
  </si>
  <si>
    <t>c. 8</t>
  </si>
  <si>
    <t>Daniela</t>
  </si>
  <si>
    <t>Pacheco Diaz</t>
  </si>
  <si>
    <t>b. Velocidad con que se consume la corriente</t>
  </si>
  <si>
    <t>a. Cantidad de electrones que circulan por un  circuito, en un tiempo dado</t>
  </si>
  <si>
    <t>b. 500 Ohms</t>
  </si>
  <si>
    <t>d. Ninguna de las anteriores</t>
  </si>
  <si>
    <t>b. Transistor y Condensador</t>
  </si>
  <si>
    <t>c. Condensador y diodos led</t>
  </si>
  <si>
    <t>a. Bobina y condensador</t>
  </si>
  <si>
    <t>c. Fuente de voltaje y Diodo led</t>
  </si>
  <si>
    <t>d. Swiche y resistencia</t>
  </si>
  <si>
    <t>b. Resistencia y Circuito integrado</t>
  </si>
  <si>
    <t>c. Violeta, negro, Naranja, Rojo</t>
  </si>
  <si>
    <t>a. Rojo, gris, negro, dorado</t>
  </si>
  <si>
    <t>d. Verde, negro, negro café</t>
  </si>
  <si>
    <t>c. 640 al 5%</t>
  </si>
  <si>
    <t>b. 270 al 10%</t>
  </si>
  <si>
    <t>d. Todas las anteriores</t>
  </si>
  <si>
    <t>d. Ninguna de las anteriores</t>
  </si>
  <si>
    <t>a. 111</t>
  </si>
  <si>
    <t>d. 1000</t>
  </si>
  <si>
    <t>EDWIN MAURICIO</t>
  </si>
  <si>
    <t>RUA SANCHEZ</t>
  </si>
  <si>
    <t>d. Fuerza que empuja los electrones</t>
  </si>
  <si>
    <t>b. Velocidad con que se consume la corriente</t>
  </si>
  <si>
    <t>a. 50 Ohms</t>
  </si>
  <si>
    <t>b. 200 Amperios</t>
  </si>
  <si>
    <t>c. Condensador y diodos led</t>
  </si>
  <si>
    <t>b. Transistor y Condensador</t>
  </si>
  <si>
    <t>a. Bobina y condensador</t>
  </si>
  <si>
    <t>c. Fuente de voltaje y Diodo led</t>
  </si>
  <si>
    <t>c. Fuente de voltaje y Diodo led</t>
  </si>
  <si>
    <t>d. Swiche y resistencia</t>
  </si>
  <si>
    <t>b. Violeta, negro, Rojo dorado</t>
  </si>
  <si>
    <t>a. Rojo, gris, negro, dorado</t>
  </si>
  <si>
    <t>b. Verde, café, café, café</t>
  </si>
  <si>
    <t>b. 64 al 5%</t>
  </si>
  <si>
    <t>a. 27 al 10%</t>
  </si>
  <si>
    <t>c. Caracteres = 6</t>
  </si>
  <si>
    <t>d. Ninguna de las anteriores</t>
  </si>
  <si>
    <t>b. 101</t>
  </si>
  <si>
    <t>a. 50</t>
  </si>
  <si>
    <t>Brayan Alejandro</t>
  </si>
  <si>
    <t>Tovio Restrepo</t>
  </si>
  <si>
    <t>a. Cantidad de electrones que circulan por un  circuito, en un tiempo dado</t>
  </si>
  <si>
    <t>a. Cantidad de electrones que circulan por un  circuito, en un tiempo dado</t>
  </si>
  <si>
    <t>b. 500 Ohms</t>
  </si>
  <si>
    <t>a. 0.02 Amperios</t>
  </si>
  <si>
    <t>d. Transistor y resistencia</t>
  </si>
  <si>
    <t>b. Transistor y Condensador</t>
  </si>
  <si>
    <t>b. Resistencia y Circuito integrado</t>
  </si>
  <si>
    <t>a. Bobina y condensador</t>
  </si>
  <si>
    <t>c. Fuente de voltaje y Diodo led</t>
  </si>
  <si>
    <t>d. Swiche y resistencia</t>
  </si>
  <si>
    <t>b. Violeta, negro, Rojo dorado</t>
  </si>
  <si>
    <t>a. Rojo, gris, negro, dorado</t>
  </si>
  <si>
    <t>d. Verde, negro, negro café</t>
  </si>
  <si>
    <t>b. 64 al 5%</t>
  </si>
  <si>
    <t>c. 27 al 5%</t>
  </si>
  <si>
    <t>a. Bits = 48</t>
  </si>
  <si>
    <t>c. Caracteres = 24</t>
  </si>
  <si>
    <t>a. 111</t>
  </si>
  <si>
    <t>a. 50</t>
  </si>
  <si>
    <t>Blanca Lizeth</t>
  </si>
  <si>
    <t>Montoya Rodriguez</t>
  </si>
  <si>
    <t>d. Fuerza que empuja los electrones</t>
  </si>
  <si>
    <t>b. Velocidad con que se consume la corriente</t>
  </si>
  <si>
    <t>a. 50 Ohms</t>
  </si>
  <si>
    <t>a. 0.02 Amperios</t>
  </si>
  <si>
    <t>c. Condensador y diodos led</t>
  </si>
  <si>
    <t>b. Transistor y Condensador</t>
  </si>
  <si>
    <t>a. Bobina y condensador</t>
  </si>
  <si>
    <t>d. Swiche y resistencia</t>
  </si>
  <si>
    <t>c. Fuente de voltaje y Diodo led</t>
  </si>
  <si>
    <t>b. Resistencia y Circuito integrado</t>
  </si>
  <si>
    <t>d. Violeta, café, Naranja, Rojo</t>
  </si>
  <si>
    <t>c. Rojo, gris, café, dorado</t>
  </si>
  <si>
    <t>b. Verde, café, café, café</t>
  </si>
  <si>
    <t>a. 6.400  al 5%</t>
  </si>
  <si>
    <t>a. 27 al 10%</t>
  </si>
  <si>
    <t>d. Todas las anteriores</t>
  </si>
  <si>
    <t>d. Ninguna de las anteriores</t>
  </si>
  <si>
    <t>b. 101</t>
  </si>
  <si>
    <t>c. 8</t>
  </si>
  <si>
    <t>Nathalia</t>
  </si>
  <si>
    <t>Perez Hernandez</t>
  </si>
  <si>
    <t>a. Cantidad de electrones que circulan por un  circuito, en un tiempo dado</t>
  </si>
  <si>
    <t>d. Fuerza que empuja los electrones</t>
  </si>
  <si>
    <t>b. 500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</si>
  <si>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</si>
  <si>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</si>
  <si>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</si>
  <si>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</si>
  <si>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</si>
  <si>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</si>
  <si>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</si>
  <si>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c. Violeta, negro, Naranja, Rojo</t>
  </si>
  <si>
    <t>c. Rojo, gris, café, dorado</t>
  </si>
  <si>
    <t>b. Verde, café, café, café</t>
  </si>
  <si>
    <t>c. 640 al 5%</t>
  </si>
  <si>
    <t>c. 27 al 5%</t>
  </si>
  <si>
    <t>d. Todas las anteriores</t>
  </si>
  <si>
    <t>d. Ninguna de las anteriores</t>
  </si>
  <si>
    <t>b. 101</t>
  </si>
  <si>
    <t>d. 1000</t>
  </si>
  <si>
    <t>maria jose</t>
  </si>
  <si>
    <t>pelaez jimenez</t>
  </si>
  <si>
    <t>d. Fuerza que empuja los electrones</t>
  </si>
  <si>
    <t>d. Oposición al paso de la corriente</t>
  </si>
  <si>
    <t>a. 50 Ohms</t>
  </si>
  <si>
    <t>a. 0.02 Amperios</t>
  </si>
  <si>
    <t>d. Transistor y resistencia</t>
  </si>
  <si>
    <t>c. Condensador y diodos led</t>
  </si>
  <si>
    <t>a. Bobina y condensador</t>
  </si>
  <si>
    <t>d. Swiche y resistencia</t>
  </si>
  <si>
    <t>c. Fuente de voltaje y Diodo led</t>
  </si>
  <si>
    <t>b. Resistencia y Circuito integrado</t>
  </si>
  <si>
    <t>d. Violeta, café, Naranja, Rojo</t>
  </si>
  <si>
    <t>d. Rojo, gris, rojo, dorado</t>
  </si>
  <si>
    <t>c. Verde, negro, rojo, café</t>
  </si>
  <si>
    <t>c. 640 al 5%</t>
  </si>
  <si>
    <t>a. 27 al 10%</t>
  </si>
  <si>
    <t>d. Todas las anteriores</t>
  </si>
  <si>
    <t>d. Ninguna de las anteriores</t>
  </si>
  <si>
    <t>a. 111</t>
  </si>
  <si>
    <t>c. 8</t>
  </si>
  <si>
    <t>walter estiven</t>
  </si>
  <si>
    <t>taborda zapata</t>
  </si>
  <si>
    <t>a. Cantidad de electrones que circulan por un  circuito, en un tiempo dado</t>
  </si>
  <si>
    <t>d. Oposición al paso de la corriente</t>
  </si>
  <si>
    <t>d. Ninguna de las anteriores</t>
  </si>
  <si>
    <t>d. Ninguna de las anteriores</t>
  </si>
  <si>
    <t>d. Transistor y resistencia</t>
  </si>
  <si>
    <t>c. Condensador y diodos led</t>
  </si>
  <si>
    <t>b. Resistencia y Circuito integrado</t>
  </si>
  <si>
    <t>d. Swiche y resistencia</t>
  </si>
  <si>
    <t>c. Fuente de voltaje y Diodo led</t>
  </si>
  <si>
    <t>b. Resistencia y Circuito integrado</t>
  </si>
  <si>
    <t>a. Violeta, Café Rojo Rojo</t>
  </si>
  <si>
    <t>c. Rojo, gris, café, dorado</t>
  </si>
  <si>
    <t>a. Negro verde Negro Café</t>
  </si>
  <si>
    <t>a. 6.400  al 5%</t>
  </si>
  <si>
    <t>b. 270 al 10%</t>
  </si>
  <si>
    <t>a. Bits = 48</t>
  </si>
  <si>
    <t>d. Ninguna de las anteriores</t>
  </si>
  <si>
    <t>d. 100</t>
  </si>
  <si>
    <t>a. 50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</si>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</sst>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/>
    <xf numFmtId="164" fontId="2" fillId="0" borderId="1" xfId="0" applyNumberFormat="1" applyFont="1" applyBorder="1" applyAlignment="1"/>
    <xf numFmtId="0" fontId="5" fillId="2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3" borderId="3" xfId="0" applyFont="1" applyFill="1" applyBorder="1" applyAlignment="1">
      <alignment wrapText="1"/>
    </xf>
    <xf numFmtId="0" fontId="3" fillId="0" borderId="2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2" xfId="0" applyNumberFormat="1" applyFont="1" applyBorder="1" applyAlignment="1"/>
    <xf numFmtId="0" fontId="4" fillId="0" borderId="4" xfId="0" applyNumberFormat="1" applyFont="1" applyBorder="1" applyAlignment="1"/>
    <xf numFmtId="165" fontId="6" fillId="0" borderId="4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Arial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AQ25" totalsRowShown="0" headerRowDxfId="42" dataDxfId="43" tableBorderDxfId="44">
  <autoFilter ref="B2:AQ25"/>
  <tableColumns count="42">
    <tableColumn id="1" name="Columna1" dataDxfId="41"/>
    <tableColumn id="2" name="Columna2" dataDxfId="40"/>
    <tableColumn id="3" name="Columna3" dataDxfId="39"/>
    <tableColumn id="4" name="Columna4" dataDxfId="38"/>
    <tableColumn id="5" name="Columna5" dataDxfId="37"/>
    <tableColumn id="6" name="Columna6" dataDxfId="36"/>
    <tableColumn id="7" name="Columna7" dataDxfId="35"/>
    <tableColumn id="8" name="Columna8" dataDxfId="34"/>
    <tableColumn id="9" name="Columna9" dataDxfId="33"/>
    <tableColumn id="10" name="Columna10" dataDxfId="32"/>
    <tableColumn id="11" name="Columna11" dataDxfId="31"/>
    <tableColumn id="12" name="Columna12" dataDxfId="30"/>
    <tableColumn id="13" name="Columna13" dataDxfId="29"/>
    <tableColumn id="14" name="Columna14" dataDxfId="28"/>
    <tableColumn id="15" name="Columna15" dataDxfId="27"/>
    <tableColumn id="16" name="Columna16" dataDxfId="26"/>
    <tableColumn id="17" name="Columna17" dataDxfId="25"/>
    <tableColumn id="18" name="Columna18" dataDxfId="24"/>
    <tableColumn id="19" name="Columna19" dataDxfId="23"/>
    <tableColumn id="20" name="Columna20" dataDxfId="22"/>
    <tableColumn id="21" name="Columna21" dataDxfId="21"/>
    <tableColumn id="22" name="Columna22" dataDxfId="20">
      <calculatedColumnFormula>IF(D3="d. Fuerza que empuja los electrones",0.25,0)</calculatedColumnFormula>
    </tableColumn>
    <tableColumn id="23" name="Columna23" dataDxfId="19">
      <calculatedColumnFormula>IF(E3="d. Oposición al paso de la corriente",0.25,0)</calculatedColumnFormula>
    </tableColumn>
    <tableColumn id="24" name="Columna24" dataDxfId="18">
      <calculatedColumnFormula>IF(F3="a. 50 Ohms",0.25,0)</calculatedColumnFormula>
    </tableColumn>
    <tableColumn id="25" name="Columna25" dataDxfId="17">
      <calculatedColumnFormula>IF(G3="a. 0.02 Amperios",0.25,0)</calculatedColumnFormula>
    </tableColumn>
    <tableColumn id="26" name="Columna26" dataDxfId="16">
      <calculatedColumnFormula>IF(H3="d. Transistor y resistencia",0.25,0)</calculatedColumnFormula>
    </tableColumn>
    <tableColumn id="27" name="Columna27" dataDxfId="15">
      <calculatedColumnFormula>IF(I3="c. Condensador y diodos led",0.25,0)</calculatedColumnFormula>
    </tableColumn>
    <tableColumn id="28" name="Columna28" dataDxfId="14">
      <calculatedColumnFormula>IF(J3="a. Bobina y condensador",0.25,0)</calculatedColumnFormula>
    </tableColumn>
    <tableColumn id="29" name="Columna29" dataDxfId="13">
      <calculatedColumnFormula>IF(K3="d. Swiche y resistencia",0.25,0)</calculatedColumnFormula>
    </tableColumn>
    <tableColumn id="30" name="Columna30" dataDxfId="12">
      <calculatedColumnFormula>IF(L3="c. Fuente de voltaje y Diodo led",0.25,0)</calculatedColumnFormula>
    </tableColumn>
    <tableColumn id="31" name="Columna31" dataDxfId="10">
      <calculatedColumnFormula>IF(M3="b. Resistencia y Circuito integrado",0.25,0)</calculatedColumnFormula>
    </tableColumn>
    <tableColumn id="32" name="Columna32" dataDxfId="11"/>
    <tableColumn id="33" name="Columna33" dataDxfId="9">
      <calculatedColumnFormula>IF(N3="c. Violeta, negro, Naranja, Rojo",0.25,0)</calculatedColumnFormula>
    </tableColumn>
    <tableColumn id="34" name="Columna34" dataDxfId="8">
      <calculatedColumnFormula>IF(O3="c. Rojo, gris, café, dorado",0.25,0)</calculatedColumnFormula>
    </tableColumn>
    <tableColumn id="35" name="Columna35" dataDxfId="7">
      <calculatedColumnFormula>IF(P3="c. Verde, negro, rojo, café",0.25,0)</calculatedColumnFormula>
    </tableColumn>
    <tableColumn id="36" name="Columna36" dataDxfId="6">
      <calculatedColumnFormula>IF(Q3="c. 640 al 5%",0.25,0)</calculatedColumnFormula>
    </tableColumn>
    <tableColumn id="37" name="Columna37" dataDxfId="5">
      <calculatedColumnFormula>IF(R3="a. 27 al 10%",0.25,0)</calculatedColumnFormula>
    </tableColumn>
    <tableColumn id="38" name="Columna38" dataDxfId="4">
      <calculatedColumnFormula>IF(S3="d. Todas las anteriores",0.25,0)</calculatedColumnFormula>
    </tableColumn>
    <tableColumn id="39" name="Columna39" dataDxfId="3">
      <calculatedColumnFormula>IF(T3="d. Ninguna de las anteriores",0.25,0)</calculatedColumnFormula>
    </tableColumn>
    <tableColumn id="40" name="Columna40" dataDxfId="2">
      <calculatedColumnFormula>IF(U3="d. 100",0.25,0)</calculatedColumnFormula>
    </tableColumn>
    <tableColumn id="41" name="Columna41" dataDxfId="1">
      <calculatedColumnFormula>IF(V3="c. 8",0.25,0)</calculatedColumnFormula>
    </tableColumn>
    <tableColumn id="42" name="Columna42" dataDxfId="0">
      <calculatedColumnFormula>SUM(W3:AP3)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0" sqref="B30"/>
    </sheetView>
  </sheetViews>
  <sheetFormatPr baseColWidth="10" defaultColWidth="14.42578125" defaultRowHeight="15.75" customHeight="1" x14ac:dyDescent="0.2"/>
  <cols>
    <col min="1" max="1" width="2.42578125" customWidth="1"/>
    <col min="2" max="3" width="21.5703125" customWidth="1"/>
    <col min="4" max="10" width="11.42578125" customWidth="1"/>
    <col min="11" max="22" width="12.42578125" customWidth="1"/>
    <col min="23" max="42" width="4.7109375" customWidth="1"/>
    <col min="43" max="43" width="7" customWidth="1"/>
  </cols>
  <sheetData>
    <row r="1" spans="1:43" ht="167.25" customHeight="1" x14ac:dyDescent="0.2">
      <c r="A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3">
        <v>1</v>
      </c>
      <c r="X1" s="3">
        <v>2</v>
      </c>
      <c r="Y1" s="3">
        <v>3</v>
      </c>
      <c r="Z1" s="3">
        <v>4</v>
      </c>
      <c r="AA1" s="3">
        <v>5</v>
      </c>
      <c r="AB1" s="3">
        <v>6</v>
      </c>
      <c r="AC1" s="3">
        <v>7</v>
      </c>
      <c r="AD1" s="3">
        <v>8</v>
      </c>
      <c r="AE1" s="3">
        <v>9</v>
      </c>
      <c r="AF1" s="3">
        <v>10</v>
      </c>
      <c r="AG1" s="3">
        <v>11</v>
      </c>
      <c r="AH1" s="3">
        <v>12</v>
      </c>
      <c r="AI1" s="3">
        <v>13</v>
      </c>
      <c r="AJ1" s="3">
        <v>14</v>
      </c>
      <c r="AK1" s="3">
        <v>15</v>
      </c>
      <c r="AL1" s="3">
        <v>16</v>
      </c>
      <c r="AM1" s="3">
        <v>17</v>
      </c>
      <c r="AN1" s="3">
        <v>18</v>
      </c>
      <c r="AO1" s="3">
        <v>19</v>
      </c>
      <c r="AP1" s="3">
        <v>20</v>
      </c>
      <c r="AQ1" s="3" t="s">
        <v>547</v>
      </c>
    </row>
    <row r="2" spans="1:43" ht="15.75" customHeight="1" x14ac:dyDescent="0.2">
      <c r="A2" s="2">
        <v>41904.651584386571</v>
      </c>
      <c r="B2" s="4" t="s">
        <v>505</v>
      </c>
      <c r="C2" s="4" t="s">
        <v>506</v>
      </c>
      <c r="D2" s="1" t="s">
        <v>507</v>
      </c>
      <c r="E2" s="1" t="s">
        <v>508</v>
      </c>
      <c r="F2" s="1" t="s">
        <v>509</v>
      </c>
      <c r="G2" s="1" t="s">
        <v>510</v>
      </c>
      <c r="H2" s="1" t="s">
        <v>511</v>
      </c>
      <c r="I2" s="1" t="s">
        <v>512</v>
      </c>
      <c r="J2" s="1" t="s">
        <v>513</v>
      </c>
      <c r="K2" s="1" t="s">
        <v>514</v>
      </c>
      <c r="L2" s="1" t="s">
        <v>515</v>
      </c>
      <c r="M2" s="1" t="s">
        <v>516</v>
      </c>
      <c r="N2" s="1" t="s">
        <v>517</v>
      </c>
      <c r="O2" s="1" t="s">
        <v>518</v>
      </c>
      <c r="P2" s="1" t="s">
        <v>519</v>
      </c>
      <c r="Q2" s="1" t="s">
        <v>520</v>
      </c>
      <c r="R2" s="1" t="s">
        <v>521</v>
      </c>
      <c r="S2" s="1" t="s">
        <v>522</v>
      </c>
      <c r="T2" s="1" t="s">
        <v>523</v>
      </c>
      <c r="U2" s="1" t="s">
        <v>524</v>
      </c>
      <c r="V2" s="1" t="s">
        <v>525</v>
      </c>
      <c r="W2" s="10" t="s">
        <v>526</v>
      </c>
      <c r="X2" s="10" t="s">
        <v>527</v>
      </c>
      <c r="Y2" s="10" t="s">
        <v>528</v>
      </c>
      <c r="Z2" s="10" t="s">
        <v>529</v>
      </c>
      <c r="AA2" s="10" t="s">
        <v>530</v>
      </c>
      <c r="AB2" s="10" t="s">
        <v>531</v>
      </c>
      <c r="AC2" s="10" t="s">
        <v>532</v>
      </c>
      <c r="AD2" s="10" t="s">
        <v>533</v>
      </c>
      <c r="AE2" s="10" t="s">
        <v>534</v>
      </c>
      <c r="AF2" s="10" t="s">
        <v>535</v>
      </c>
      <c r="AG2" s="10" t="s">
        <v>536</v>
      </c>
      <c r="AH2" s="10" t="s">
        <v>537</v>
      </c>
      <c r="AI2" s="10" t="s">
        <v>538</v>
      </c>
      <c r="AJ2" s="10" t="s">
        <v>539</v>
      </c>
      <c r="AK2" s="10" t="s">
        <v>540</v>
      </c>
      <c r="AL2" s="10" t="s">
        <v>541</v>
      </c>
      <c r="AM2" s="10" t="s">
        <v>542</v>
      </c>
      <c r="AN2" s="10" t="s">
        <v>543</v>
      </c>
      <c r="AO2" s="10" t="s">
        <v>544</v>
      </c>
      <c r="AP2" s="10" t="s">
        <v>545</v>
      </c>
      <c r="AQ2" s="10" t="s">
        <v>546</v>
      </c>
    </row>
    <row r="3" spans="1:43" ht="15.75" customHeight="1" x14ac:dyDescent="0.25">
      <c r="A3" s="2">
        <v>41904.654929386576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39</v>
      </c>
      <c r="T3" s="7" t="s">
        <v>40</v>
      </c>
      <c r="U3" s="7" t="s">
        <v>41</v>
      </c>
      <c r="V3" s="7" t="s">
        <v>42</v>
      </c>
      <c r="W3" s="9">
        <f t="shared" ref="W3:W25" si="0">IF(D3="d. Fuerza que empuja los electrones",0.25,0)</f>
        <v>0.25</v>
      </c>
      <c r="X3" s="9">
        <f t="shared" ref="X3:X25" si="1">IF(E3="d. Oposición al paso de la corriente",0.25,0)</f>
        <v>0</v>
      </c>
      <c r="Y3" s="9">
        <f t="shared" ref="Y3:Y25" si="2">IF(F3="a. 50 Ohms",0.25,0)</f>
        <v>0</v>
      </c>
      <c r="Z3" s="9">
        <f t="shared" ref="Z3:Z25" si="3">IF(G3="a. 0.02 Amperios",0.25,0)</f>
        <v>0.25</v>
      </c>
      <c r="AA3" s="9">
        <f t="shared" ref="AA3:AA25" si="4">IF(H3="d. Transistor y resistencia",0.25,0)</f>
        <v>0</v>
      </c>
      <c r="AB3" s="9">
        <f t="shared" ref="AB3:AB25" si="5">IF(I3="c. Condensador y diodos led",0.25,0)</f>
        <v>0</v>
      </c>
      <c r="AC3" s="9">
        <f t="shared" ref="AC3:AC25" si="6">IF(J3="a. Bobina y condensador",0.25,0)</f>
        <v>0</v>
      </c>
      <c r="AD3" s="9">
        <f t="shared" ref="AD3:AD25" si="7">IF(K3="d. Swiche y resistencia",0.25,0)</f>
        <v>0</v>
      </c>
      <c r="AE3" s="9">
        <f t="shared" ref="AE3:AE25" si="8">IF(L3="c. Fuente de voltaje y Diodo led",0.25,0)</f>
        <v>0.25</v>
      </c>
      <c r="AF3" s="9">
        <f t="shared" ref="AF3:AF25" si="9">IF(M3="b. Resistencia y Circuito integrado",0.25,0)</f>
        <v>0.25</v>
      </c>
      <c r="AG3" s="12">
        <v>0.25</v>
      </c>
      <c r="AH3" s="12">
        <f t="shared" ref="AH3:AH25" si="10">IF(N3="c. Violeta, negro, Naranja, Rojo",0.25,0)</f>
        <v>0</v>
      </c>
      <c r="AI3" s="12">
        <f t="shared" ref="AI3:AI25" si="11">IF(O3="c. Rojo, gris, café, dorado",0.25,0)</f>
        <v>0</v>
      </c>
      <c r="AJ3" s="12">
        <f t="shared" ref="AJ3:AJ25" si="12">IF(P3="c. Verde, negro, rojo, café",0.25,0)</f>
        <v>0.25</v>
      </c>
      <c r="AK3" s="12">
        <f t="shared" ref="AK3:AK25" si="13">IF(Q3="c. 640 al 5%",0.25,0)</f>
        <v>0</v>
      </c>
      <c r="AL3" s="12">
        <f t="shared" ref="AL3:AL25" si="14">IF(R3="a. 27 al 10%",0.25,0)</f>
        <v>0</v>
      </c>
      <c r="AM3" s="12">
        <f t="shared" ref="AM3:AM25" si="15">IF(S3="d. Todas las anteriores",0.25,0)</f>
        <v>0.25</v>
      </c>
      <c r="AN3" s="12">
        <f t="shared" ref="AN3:AN25" si="16">IF(T3="d. Ninguna de las anteriores",0.25,0)</f>
        <v>0</v>
      </c>
      <c r="AO3" s="12">
        <f t="shared" ref="AO3:AO25" si="17">IF(U3="d. 100",0.25,0)</f>
        <v>0</v>
      </c>
      <c r="AP3" s="12">
        <f t="shared" ref="AP3:AP25" si="18">IF(V3="c. 8",0.25,0)</f>
        <v>0.25</v>
      </c>
      <c r="AQ3" s="13">
        <f t="shared" ref="AQ3:AQ25" si="19">SUM(W3:AP3)</f>
        <v>2</v>
      </c>
    </row>
    <row r="4" spans="1:43" ht="15.75" customHeight="1" x14ac:dyDescent="0.25">
      <c r="A4" s="2">
        <v>41904.657544328707</v>
      </c>
      <c r="B4" s="6" t="s">
        <v>43</v>
      </c>
      <c r="C4" s="6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  <c r="P4" s="7" t="s">
        <v>57</v>
      </c>
      <c r="Q4" s="7" t="s">
        <v>58</v>
      </c>
      <c r="R4" s="7" t="s">
        <v>59</v>
      </c>
      <c r="S4" s="7" t="s">
        <v>60</v>
      </c>
      <c r="T4" s="7" t="s">
        <v>61</v>
      </c>
      <c r="U4" s="7" t="s">
        <v>62</v>
      </c>
      <c r="V4" s="7" t="s">
        <v>63</v>
      </c>
      <c r="W4" s="8">
        <f t="shared" si="0"/>
        <v>0</v>
      </c>
      <c r="X4" s="8">
        <f t="shared" si="1"/>
        <v>0</v>
      </c>
      <c r="Y4" s="8">
        <f t="shared" si="2"/>
        <v>0</v>
      </c>
      <c r="Z4" s="8">
        <f t="shared" si="3"/>
        <v>0.25</v>
      </c>
      <c r="AA4" s="8">
        <f t="shared" si="4"/>
        <v>0</v>
      </c>
      <c r="AB4" s="8">
        <f t="shared" si="5"/>
        <v>0</v>
      </c>
      <c r="AC4" s="8">
        <f t="shared" si="6"/>
        <v>0</v>
      </c>
      <c r="AD4" s="8">
        <f t="shared" si="7"/>
        <v>0</v>
      </c>
      <c r="AE4" s="8">
        <f t="shared" si="8"/>
        <v>0</v>
      </c>
      <c r="AF4" s="8">
        <f t="shared" si="9"/>
        <v>0</v>
      </c>
      <c r="AG4" s="11">
        <v>0.25</v>
      </c>
      <c r="AH4" s="11">
        <f t="shared" si="10"/>
        <v>0.25</v>
      </c>
      <c r="AI4" s="11">
        <f t="shared" si="11"/>
        <v>0</v>
      </c>
      <c r="AJ4" s="11">
        <f t="shared" si="12"/>
        <v>0</v>
      </c>
      <c r="AK4" s="11">
        <f t="shared" si="13"/>
        <v>0</v>
      </c>
      <c r="AL4" s="11">
        <f t="shared" si="14"/>
        <v>0</v>
      </c>
      <c r="AM4" s="11">
        <f t="shared" si="15"/>
        <v>0</v>
      </c>
      <c r="AN4" s="11">
        <f t="shared" si="16"/>
        <v>0</v>
      </c>
      <c r="AO4" s="11">
        <f t="shared" si="17"/>
        <v>0</v>
      </c>
      <c r="AP4" s="11">
        <f t="shared" si="18"/>
        <v>0.25</v>
      </c>
      <c r="AQ4" s="14">
        <f t="shared" si="19"/>
        <v>1</v>
      </c>
    </row>
    <row r="5" spans="1:43" ht="15.75" customHeight="1" x14ac:dyDescent="0.25">
      <c r="A5" s="2">
        <v>41904.657785254632</v>
      </c>
      <c r="B5" s="6" t="s">
        <v>64</v>
      </c>
      <c r="C5" s="6" t="s">
        <v>65</v>
      </c>
      <c r="D5" s="7" t="s">
        <v>66</v>
      </c>
      <c r="E5" s="7" t="s">
        <v>67</v>
      </c>
      <c r="F5" s="7" t="s">
        <v>68</v>
      </c>
      <c r="G5" s="7" t="s">
        <v>69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79</v>
      </c>
      <c r="R5" s="7" t="s">
        <v>80</v>
      </c>
      <c r="S5" s="7" t="s">
        <v>81</v>
      </c>
      <c r="T5" s="7" t="s">
        <v>82</v>
      </c>
      <c r="U5" s="7" t="s">
        <v>83</v>
      </c>
      <c r="V5" s="7" t="s">
        <v>84</v>
      </c>
      <c r="W5" s="8">
        <f t="shared" si="0"/>
        <v>0</v>
      </c>
      <c r="X5" s="8">
        <f t="shared" si="1"/>
        <v>0</v>
      </c>
      <c r="Y5" s="8">
        <f t="shared" si="2"/>
        <v>0</v>
      </c>
      <c r="Z5" s="8">
        <f t="shared" si="3"/>
        <v>0</v>
      </c>
      <c r="AA5" s="8">
        <f t="shared" si="4"/>
        <v>0.25</v>
      </c>
      <c r="AB5" s="8">
        <f t="shared" si="5"/>
        <v>0</v>
      </c>
      <c r="AC5" s="8">
        <f t="shared" si="6"/>
        <v>0.25</v>
      </c>
      <c r="AD5" s="8">
        <f t="shared" si="7"/>
        <v>0</v>
      </c>
      <c r="AE5" s="8">
        <f t="shared" si="8"/>
        <v>0.25</v>
      </c>
      <c r="AF5" s="8">
        <f t="shared" si="9"/>
        <v>0</v>
      </c>
      <c r="AG5" s="12">
        <v>0.25</v>
      </c>
      <c r="AH5" s="11">
        <f t="shared" si="10"/>
        <v>0</v>
      </c>
      <c r="AI5" s="11">
        <f t="shared" si="11"/>
        <v>0</v>
      </c>
      <c r="AJ5" s="11">
        <f t="shared" si="12"/>
        <v>0</v>
      </c>
      <c r="AK5" s="11">
        <f t="shared" si="13"/>
        <v>0.25</v>
      </c>
      <c r="AL5" s="11">
        <f t="shared" si="14"/>
        <v>0</v>
      </c>
      <c r="AM5" s="11">
        <f t="shared" si="15"/>
        <v>0.25</v>
      </c>
      <c r="AN5" s="11">
        <f t="shared" si="16"/>
        <v>0</v>
      </c>
      <c r="AO5" s="11">
        <f t="shared" si="17"/>
        <v>0</v>
      </c>
      <c r="AP5" s="11">
        <f t="shared" si="18"/>
        <v>0</v>
      </c>
      <c r="AQ5" s="14">
        <f t="shared" si="19"/>
        <v>1.5</v>
      </c>
    </row>
    <row r="6" spans="1:43" ht="15.75" customHeight="1" x14ac:dyDescent="0.25">
      <c r="A6" s="2">
        <v>41904.66766598379</v>
      </c>
      <c r="B6" s="6" t="s">
        <v>85</v>
      </c>
      <c r="C6" s="6" t="s">
        <v>86</v>
      </c>
      <c r="D6" s="7" t="s">
        <v>87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93</v>
      </c>
      <c r="K6" s="7" t="s">
        <v>94</v>
      </c>
      <c r="L6" s="7" t="s">
        <v>95</v>
      </c>
      <c r="M6" s="7" t="s">
        <v>96</v>
      </c>
      <c r="N6" s="7" t="s">
        <v>97</v>
      </c>
      <c r="O6" s="7" t="s">
        <v>98</v>
      </c>
      <c r="P6" s="7" t="s">
        <v>99</v>
      </c>
      <c r="Q6" s="7" t="s">
        <v>100</v>
      </c>
      <c r="R6" s="7" t="s">
        <v>101</v>
      </c>
      <c r="S6" s="7" t="s">
        <v>102</v>
      </c>
      <c r="T6" s="7" t="s">
        <v>103</v>
      </c>
      <c r="U6" s="7" t="s">
        <v>104</v>
      </c>
      <c r="V6" s="7" t="s">
        <v>105</v>
      </c>
      <c r="W6" s="8">
        <f t="shared" si="0"/>
        <v>0</v>
      </c>
      <c r="X6" s="8">
        <f t="shared" si="1"/>
        <v>0</v>
      </c>
      <c r="Y6" s="8">
        <f t="shared" si="2"/>
        <v>0</v>
      </c>
      <c r="Z6" s="8">
        <f t="shared" si="3"/>
        <v>0.25</v>
      </c>
      <c r="AA6" s="8">
        <f t="shared" si="4"/>
        <v>0</v>
      </c>
      <c r="AB6" s="8">
        <f t="shared" si="5"/>
        <v>0</v>
      </c>
      <c r="AC6" s="8">
        <f t="shared" si="6"/>
        <v>0</v>
      </c>
      <c r="AD6" s="8">
        <f t="shared" si="7"/>
        <v>0</v>
      </c>
      <c r="AE6" s="8">
        <f t="shared" si="8"/>
        <v>0</v>
      </c>
      <c r="AF6" s="8">
        <f t="shared" si="9"/>
        <v>0.25</v>
      </c>
      <c r="AG6" s="11">
        <v>0.25</v>
      </c>
      <c r="AH6" s="11">
        <f t="shared" si="10"/>
        <v>0</v>
      </c>
      <c r="AI6" s="11">
        <f t="shared" si="11"/>
        <v>0.25</v>
      </c>
      <c r="AJ6" s="11">
        <f t="shared" si="12"/>
        <v>0</v>
      </c>
      <c r="AK6" s="11">
        <f t="shared" si="13"/>
        <v>0</v>
      </c>
      <c r="AL6" s="11">
        <f t="shared" si="14"/>
        <v>0</v>
      </c>
      <c r="AM6" s="11">
        <f t="shared" si="15"/>
        <v>0.25</v>
      </c>
      <c r="AN6" s="11">
        <f t="shared" si="16"/>
        <v>0</v>
      </c>
      <c r="AO6" s="11">
        <f t="shared" si="17"/>
        <v>0</v>
      </c>
      <c r="AP6" s="11">
        <f t="shared" si="18"/>
        <v>0</v>
      </c>
      <c r="AQ6" s="14">
        <f t="shared" si="19"/>
        <v>1.25</v>
      </c>
    </row>
    <row r="7" spans="1:43" ht="15.75" customHeight="1" x14ac:dyDescent="0.25">
      <c r="A7" s="2">
        <v>41904.673964745372</v>
      </c>
      <c r="B7" s="6" t="s">
        <v>106</v>
      </c>
      <c r="C7" s="6" t="s">
        <v>107</v>
      </c>
      <c r="D7" s="7" t="s">
        <v>108</v>
      </c>
      <c r="E7" s="7" t="s">
        <v>109</v>
      </c>
      <c r="F7" s="7" t="s">
        <v>110</v>
      </c>
      <c r="G7" s="7" t="s">
        <v>111</v>
      </c>
      <c r="H7" s="7" t="s">
        <v>112</v>
      </c>
      <c r="I7" s="7" t="s">
        <v>113</v>
      </c>
      <c r="J7" s="7" t="s">
        <v>114</v>
      </c>
      <c r="K7" s="7" t="s">
        <v>115</v>
      </c>
      <c r="L7" s="7" t="s">
        <v>116</v>
      </c>
      <c r="M7" s="7" t="s">
        <v>117</v>
      </c>
      <c r="N7" s="7" t="s">
        <v>118</v>
      </c>
      <c r="O7" s="7" t="s">
        <v>119</v>
      </c>
      <c r="P7" s="7" t="s">
        <v>120</v>
      </c>
      <c r="Q7" s="7" t="s">
        <v>121</v>
      </c>
      <c r="R7" s="7" t="s">
        <v>122</v>
      </c>
      <c r="S7" s="7" t="s">
        <v>123</v>
      </c>
      <c r="T7" s="7" t="s">
        <v>124</v>
      </c>
      <c r="U7" s="7" t="s">
        <v>125</v>
      </c>
      <c r="V7" s="7" t="s">
        <v>126</v>
      </c>
      <c r="W7" s="8">
        <f t="shared" si="0"/>
        <v>0</v>
      </c>
      <c r="X7" s="8">
        <f t="shared" si="1"/>
        <v>0</v>
      </c>
      <c r="Y7" s="8">
        <f t="shared" si="2"/>
        <v>0</v>
      </c>
      <c r="Z7" s="8">
        <f t="shared" si="3"/>
        <v>0.25</v>
      </c>
      <c r="AA7" s="8">
        <f t="shared" si="4"/>
        <v>0</v>
      </c>
      <c r="AB7" s="8">
        <f t="shared" si="5"/>
        <v>0.25</v>
      </c>
      <c r="AC7" s="8">
        <f t="shared" si="6"/>
        <v>0</v>
      </c>
      <c r="AD7" s="8">
        <f t="shared" si="7"/>
        <v>0</v>
      </c>
      <c r="AE7" s="8">
        <f t="shared" si="8"/>
        <v>0</v>
      </c>
      <c r="AF7" s="8">
        <f t="shared" si="9"/>
        <v>0</v>
      </c>
      <c r="AG7" s="12">
        <v>0.25</v>
      </c>
      <c r="AH7" s="11">
        <f t="shared" si="10"/>
        <v>0.25</v>
      </c>
      <c r="AI7" s="11">
        <f t="shared" si="11"/>
        <v>0</v>
      </c>
      <c r="AJ7" s="11">
        <f t="shared" si="12"/>
        <v>0.25</v>
      </c>
      <c r="AK7" s="11">
        <f t="shared" si="13"/>
        <v>0.25</v>
      </c>
      <c r="AL7" s="11">
        <f t="shared" si="14"/>
        <v>0.25</v>
      </c>
      <c r="AM7" s="11">
        <f t="shared" si="15"/>
        <v>0</v>
      </c>
      <c r="AN7" s="11">
        <f t="shared" si="16"/>
        <v>0</v>
      </c>
      <c r="AO7" s="11">
        <f t="shared" si="17"/>
        <v>0</v>
      </c>
      <c r="AP7" s="11">
        <f t="shared" si="18"/>
        <v>0</v>
      </c>
      <c r="AQ7" s="14">
        <f t="shared" si="19"/>
        <v>1.75</v>
      </c>
    </row>
    <row r="8" spans="1:43" ht="15.75" customHeight="1" x14ac:dyDescent="0.25">
      <c r="A8" s="2">
        <v>41904.674684687503</v>
      </c>
      <c r="B8" s="6" t="s">
        <v>127</v>
      </c>
      <c r="C8" s="6" t="s">
        <v>128</v>
      </c>
      <c r="D8" s="7" t="s">
        <v>129</v>
      </c>
      <c r="E8" s="7" t="s">
        <v>130</v>
      </c>
      <c r="F8" s="7" t="s">
        <v>131</v>
      </c>
      <c r="G8" s="7" t="s">
        <v>132</v>
      </c>
      <c r="H8" s="7" t="s">
        <v>133</v>
      </c>
      <c r="I8" s="7" t="s">
        <v>134</v>
      </c>
      <c r="J8" s="7" t="s">
        <v>135</v>
      </c>
      <c r="K8" s="7" t="s">
        <v>136</v>
      </c>
      <c r="L8" s="7" t="s">
        <v>137</v>
      </c>
      <c r="M8" s="7" t="s">
        <v>138</v>
      </c>
      <c r="N8" s="7" t="s">
        <v>139</v>
      </c>
      <c r="O8" s="7" t="s">
        <v>140</v>
      </c>
      <c r="P8" s="7" t="s">
        <v>141</v>
      </c>
      <c r="Q8" s="7" t="s">
        <v>142</v>
      </c>
      <c r="R8" s="7" t="s">
        <v>143</v>
      </c>
      <c r="S8" s="7" t="s">
        <v>144</v>
      </c>
      <c r="T8" s="7" t="s">
        <v>145</v>
      </c>
      <c r="U8" s="7" t="s">
        <v>146</v>
      </c>
      <c r="V8" s="7" t="s">
        <v>147</v>
      </c>
      <c r="W8" s="8">
        <f t="shared" si="0"/>
        <v>0.25</v>
      </c>
      <c r="X8" s="8">
        <f t="shared" si="1"/>
        <v>0.25</v>
      </c>
      <c r="Y8" s="8">
        <f t="shared" si="2"/>
        <v>0</v>
      </c>
      <c r="Z8" s="8">
        <f t="shared" si="3"/>
        <v>0</v>
      </c>
      <c r="AA8" s="8">
        <f t="shared" si="4"/>
        <v>0.25</v>
      </c>
      <c r="AB8" s="8">
        <f t="shared" si="5"/>
        <v>0.25</v>
      </c>
      <c r="AC8" s="8">
        <f t="shared" si="6"/>
        <v>0.25</v>
      </c>
      <c r="AD8" s="8">
        <f t="shared" si="7"/>
        <v>0.25</v>
      </c>
      <c r="AE8" s="8">
        <f t="shared" si="8"/>
        <v>0.25</v>
      </c>
      <c r="AF8" s="8">
        <f t="shared" si="9"/>
        <v>0.25</v>
      </c>
      <c r="AG8" s="11">
        <v>0.25</v>
      </c>
      <c r="AH8" s="11">
        <f t="shared" si="10"/>
        <v>0.25</v>
      </c>
      <c r="AI8" s="11">
        <f t="shared" si="11"/>
        <v>0.25</v>
      </c>
      <c r="AJ8" s="11">
        <f t="shared" si="12"/>
        <v>0.25</v>
      </c>
      <c r="AK8" s="11">
        <f t="shared" si="13"/>
        <v>0.25</v>
      </c>
      <c r="AL8" s="11">
        <f t="shared" si="14"/>
        <v>0.25</v>
      </c>
      <c r="AM8" s="11">
        <f t="shared" si="15"/>
        <v>0.25</v>
      </c>
      <c r="AN8" s="11">
        <f t="shared" si="16"/>
        <v>0.25</v>
      </c>
      <c r="AO8" s="11">
        <f t="shared" si="17"/>
        <v>0.25</v>
      </c>
      <c r="AP8" s="11">
        <f t="shared" si="18"/>
        <v>0.25</v>
      </c>
      <c r="AQ8" s="14">
        <f t="shared" si="19"/>
        <v>4.5</v>
      </c>
    </row>
    <row r="9" spans="1:43" ht="15.75" customHeight="1" x14ac:dyDescent="0.25">
      <c r="A9" s="2">
        <v>41904.674750416671</v>
      </c>
      <c r="B9" s="6" t="s">
        <v>148</v>
      </c>
      <c r="C9" s="6" t="s">
        <v>149</v>
      </c>
      <c r="D9" s="7" t="s">
        <v>150</v>
      </c>
      <c r="E9" s="7" t="s">
        <v>151</v>
      </c>
      <c r="F9" s="7" t="s">
        <v>152</v>
      </c>
      <c r="G9" s="7" t="s">
        <v>153</v>
      </c>
      <c r="H9" s="7" t="s">
        <v>154</v>
      </c>
      <c r="I9" s="7" t="s">
        <v>155</v>
      </c>
      <c r="J9" s="7" t="s">
        <v>156</v>
      </c>
      <c r="K9" s="7" t="s">
        <v>157</v>
      </c>
      <c r="L9" s="7" t="s">
        <v>158</v>
      </c>
      <c r="M9" s="7" t="s">
        <v>159</v>
      </c>
      <c r="N9" s="7" t="s">
        <v>160</v>
      </c>
      <c r="O9" s="7" t="s">
        <v>161</v>
      </c>
      <c r="P9" s="7" t="s">
        <v>162</v>
      </c>
      <c r="Q9" s="7" t="s">
        <v>163</v>
      </c>
      <c r="R9" s="7" t="s">
        <v>164</v>
      </c>
      <c r="S9" s="7" t="s">
        <v>165</v>
      </c>
      <c r="T9" s="7" t="s">
        <v>166</v>
      </c>
      <c r="U9" s="7" t="s">
        <v>167</v>
      </c>
      <c r="V9" s="7" t="s">
        <v>168</v>
      </c>
      <c r="W9" s="8">
        <f t="shared" si="0"/>
        <v>0</v>
      </c>
      <c r="X9" s="8">
        <f t="shared" si="1"/>
        <v>0.25</v>
      </c>
      <c r="Y9" s="8">
        <f t="shared" si="2"/>
        <v>0.25</v>
      </c>
      <c r="Z9" s="8">
        <f t="shared" si="3"/>
        <v>0.25</v>
      </c>
      <c r="AA9" s="8">
        <f t="shared" si="4"/>
        <v>0.25</v>
      </c>
      <c r="AB9" s="8">
        <f t="shared" si="5"/>
        <v>0.25</v>
      </c>
      <c r="AC9" s="8">
        <f t="shared" si="6"/>
        <v>0.25</v>
      </c>
      <c r="AD9" s="8">
        <f t="shared" si="7"/>
        <v>0.25</v>
      </c>
      <c r="AE9" s="8">
        <f t="shared" si="8"/>
        <v>0.25</v>
      </c>
      <c r="AF9" s="8">
        <f t="shared" si="9"/>
        <v>0.25</v>
      </c>
      <c r="AG9" s="12">
        <v>0.25</v>
      </c>
      <c r="AH9" s="11">
        <f t="shared" si="10"/>
        <v>0.25</v>
      </c>
      <c r="AI9" s="11">
        <f t="shared" si="11"/>
        <v>0.25</v>
      </c>
      <c r="AJ9" s="11">
        <f t="shared" si="12"/>
        <v>0.25</v>
      </c>
      <c r="AK9" s="11">
        <f t="shared" si="13"/>
        <v>0.25</v>
      </c>
      <c r="AL9" s="11">
        <f t="shared" si="14"/>
        <v>0.25</v>
      </c>
      <c r="AM9" s="11">
        <f t="shared" si="15"/>
        <v>0.25</v>
      </c>
      <c r="AN9" s="11">
        <f t="shared" si="16"/>
        <v>0.25</v>
      </c>
      <c r="AO9" s="11">
        <f t="shared" si="17"/>
        <v>0.25</v>
      </c>
      <c r="AP9" s="11">
        <f t="shared" si="18"/>
        <v>0.25</v>
      </c>
      <c r="AQ9" s="14">
        <f t="shared" si="19"/>
        <v>4.75</v>
      </c>
    </row>
    <row r="10" spans="1:43" ht="15.75" customHeight="1" x14ac:dyDescent="0.25">
      <c r="A10" s="2">
        <v>41904.676222395836</v>
      </c>
      <c r="B10" s="6" t="s">
        <v>169</v>
      </c>
      <c r="C10" s="6" t="s">
        <v>170</v>
      </c>
      <c r="D10" s="7" t="s">
        <v>171</v>
      </c>
      <c r="E10" s="7" t="s">
        <v>172</v>
      </c>
      <c r="F10" s="7" t="s">
        <v>173</v>
      </c>
      <c r="G10" s="7" t="s">
        <v>174</v>
      </c>
      <c r="H10" s="7" t="s">
        <v>175</v>
      </c>
      <c r="I10" s="7" t="s">
        <v>176</v>
      </c>
      <c r="J10" s="7" t="s">
        <v>177</v>
      </c>
      <c r="K10" s="7" t="s">
        <v>178</v>
      </c>
      <c r="L10" s="7" t="s">
        <v>179</v>
      </c>
      <c r="M10" s="7" t="s">
        <v>180</v>
      </c>
      <c r="N10" s="7" t="s">
        <v>181</v>
      </c>
      <c r="O10" s="7" t="s">
        <v>182</v>
      </c>
      <c r="P10" s="7" t="s">
        <v>183</v>
      </c>
      <c r="Q10" s="7" t="s">
        <v>184</v>
      </c>
      <c r="R10" s="7" t="s">
        <v>185</v>
      </c>
      <c r="S10" s="7" t="s">
        <v>186</v>
      </c>
      <c r="T10" s="7" t="s">
        <v>187</v>
      </c>
      <c r="U10" s="7" t="s">
        <v>188</v>
      </c>
      <c r="V10" s="7" t="s">
        <v>189</v>
      </c>
      <c r="W10" s="8">
        <f t="shared" si="0"/>
        <v>0</v>
      </c>
      <c r="X10" s="8">
        <f t="shared" si="1"/>
        <v>0</v>
      </c>
      <c r="Y10" s="8">
        <f t="shared" si="2"/>
        <v>0</v>
      </c>
      <c r="Z10" s="8">
        <f t="shared" si="3"/>
        <v>0.25</v>
      </c>
      <c r="AA10" s="8">
        <f t="shared" si="4"/>
        <v>0.25</v>
      </c>
      <c r="AB10" s="8">
        <f t="shared" si="5"/>
        <v>0.25</v>
      </c>
      <c r="AC10" s="8">
        <f t="shared" si="6"/>
        <v>0</v>
      </c>
      <c r="AD10" s="8">
        <f t="shared" si="7"/>
        <v>0.25</v>
      </c>
      <c r="AE10" s="8">
        <f t="shared" si="8"/>
        <v>0.25</v>
      </c>
      <c r="AF10" s="8">
        <f t="shared" si="9"/>
        <v>0.25</v>
      </c>
      <c r="AG10" s="11">
        <v>0.25</v>
      </c>
      <c r="AH10" s="11">
        <f t="shared" si="10"/>
        <v>0.25</v>
      </c>
      <c r="AI10" s="11">
        <f t="shared" si="11"/>
        <v>0.25</v>
      </c>
      <c r="AJ10" s="11">
        <f t="shared" si="12"/>
        <v>0.25</v>
      </c>
      <c r="AK10" s="11">
        <f t="shared" si="13"/>
        <v>0.25</v>
      </c>
      <c r="AL10" s="11">
        <f t="shared" si="14"/>
        <v>0.25</v>
      </c>
      <c r="AM10" s="11">
        <f t="shared" si="15"/>
        <v>0.25</v>
      </c>
      <c r="AN10" s="11">
        <f t="shared" si="16"/>
        <v>0.25</v>
      </c>
      <c r="AO10" s="11">
        <f t="shared" si="17"/>
        <v>0</v>
      </c>
      <c r="AP10" s="11">
        <f t="shared" si="18"/>
        <v>0.25</v>
      </c>
      <c r="AQ10" s="14">
        <f t="shared" si="19"/>
        <v>3.75</v>
      </c>
    </row>
    <row r="11" spans="1:43" ht="15.75" customHeight="1" x14ac:dyDescent="0.25">
      <c r="A11" s="2">
        <v>41904.682577893516</v>
      </c>
      <c r="B11" s="6" t="s">
        <v>190</v>
      </c>
      <c r="C11" s="6" t="s">
        <v>191</v>
      </c>
      <c r="D11" s="7" t="s">
        <v>192</v>
      </c>
      <c r="E11" s="7" t="s">
        <v>193</v>
      </c>
      <c r="F11" s="7" t="s">
        <v>194</v>
      </c>
      <c r="G11" s="7" t="s">
        <v>195</v>
      </c>
      <c r="H11" s="7" t="s">
        <v>196</v>
      </c>
      <c r="I11" s="7" t="s">
        <v>197</v>
      </c>
      <c r="J11" s="7" t="s">
        <v>198</v>
      </c>
      <c r="K11" s="7" t="s">
        <v>199</v>
      </c>
      <c r="L11" s="7" t="s">
        <v>200</v>
      </c>
      <c r="M11" s="7" t="s">
        <v>201</v>
      </c>
      <c r="N11" s="7" t="s">
        <v>202</v>
      </c>
      <c r="O11" s="7" t="s">
        <v>203</v>
      </c>
      <c r="P11" s="7" t="s">
        <v>204</v>
      </c>
      <c r="Q11" s="7" t="s">
        <v>205</v>
      </c>
      <c r="R11" s="7" t="s">
        <v>206</v>
      </c>
      <c r="S11" s="7" t="s">
        <v>207</v>
      </c>
      <c r="T11" s="7" t="s">
        <v>208</v>
      </c>
      <c r="U11" s="7" t="s">
        <v>209</v>
      </c>
      <c r="V11" s="7" t="s">
        <v>210</v>
      </c>
      <c r="W11" s="8">
        <f t="shared" si="0"/>
        <v>0.25</v>
      </c>
      <c r="X11" s="8">
        <f t="shared" si="1"/>
        <v>0</v>
      </c>
      <c r="Y11" s="8">
        <f t="shared" si="2"/>
        <v>0</v>
      </c>
      <c r="Z11" s="8">
        <f t="shared" si="3"/>
        <v>0.25</v>
      </c>
      <c r="AA11" s="8">
        <f t="shared" si="4"/>
        <v>0.25</v>
      </c>
      <c r="AB11" s="8">
        <f t="shared" si="5"/>
        <v>0.25</v>
      </c>
      <c r="AC11" s="8">
        <f t="shared" si="6"/>
        <v>0.25</v>
      </c>
      <c r="AD11" s="8">
        <f t="shared" si="7"/>
        <v>0.25</v>
      </c>
      <c r="AE11" s="8">
        <f t="shared" si="8"/>
        <v>0</v>
      </c>
      <c r="AF11" s="8">
        <f t="shared" si="9"/>
        <v>0.25</v>
      </c>
      <c r="AG11" s="12">
        <v>0.25</v>
      </c>
      <c r="AH11" s="11">
        <f t="shared" si="10"/>
        <v>0.25</v>
      </c>
      <c r="AI11" s="11">
        <f t="shared" si="11"/>
        <v>0.25</v>
      </c>
      <c r="AJ11" s="11">
        <f t="shared" si="12"/>
        <v>0.25</v>
      </c>
      <c r="AK11" s="11">
        <f t="shared" si="13"/>
        <v>0.25</v>
      </c>
      <c r="AL11" s="11">
        <f t="shared" si="14"/>
        <v>0.25</v>
      </c>
      <c r="AM11" s="11">
        <f t="shared" si="15"/>
        <v>0.25</v>
      </c>
      <c r="AN11" s="11">
        <f t="shared" si="16"/>
        <v>0.25</v>
      </c>
      <c r="AO11" s="11">
        <f t="shared" si="17"/>
        <v>0</v>
      </c>
      <c r="AP11" s="11">
        <f t="shared" si="18"/>
        <v>0.25</v>
      </c>
      <c r="AQ11" s="14">
        <f t="shared" si="19"/>
        <v>4</v>
      </c>
    </row>
    <row r="12" spans="1:43" ht="15.75" customHeight="1" x14ac:dyDescent="0.25">
      <c r="A12" s="2">
        <v>41904.689130844905</v>
      </c>
      <c r="B12" s="6" t="s">
        <v>211</v>
      </c>
      <c r="C12" s="6" t="s">
        <v>212</v>
      </c>
      <c r="D12" s="7" t="s">
        <v>213</v>
      </c>
      <c r="E12" s="7" t="s">
        <v>214</v>
      </c>
      <c r="F12" s="7" t="s">
        <v>215</v>
      </c>
      <c r="G12" s="7" t="s">
        <v>216</v>
      </c>
      <c r="H12" s="7" t="s">
        <v>217</v>
      </c>
      <c r="I12" s="7" t="s">
        <v>218</v>
      </c>
      <c r="J12" s="7" t="s">
        <v>219</v>
      </c>
      <c r="K12" s="7" t="s">
        <v>220</v>
      </c>
      <c r="L12" s="7" t="s">
        <v>221</v>
      </c>
      <c r="M12" s="7" t="s">
        <v>222</v>
      </c>
      <c r="N12" s="7" t="s">
        <v>223</v>
      </c>
      <c r="O12" s="7" t="s">
        <v>224</v>
      </c>
      <c r="P12" s="7" t="s">
        <v>225</v>
      </c>
      <c r="Q12" s="7" t="s">
        <v>226</v>
      </c>
      <c r="R12" s="7" t="s">
        <v>227</v>
      </c>
      <c r="S12" s="7" t="s">
        <v>228</v>
      </c>
      <c r="T12" s="7" t="s">
        <v>229</v>
      </c>
      <c r="U12" s="7" t="s">
        <v>230</v>
      </c>
      <c r="V12" s="7" t="s">
        <v>231</v>
      </c>
      <c r="W12" s="8">
        <f t="shared" si="0"/>
        <v>0</v>
      </c>
      <c r="X12" s="8">
        <f t="shared" si="1"/>
        <v>0.25</v>
      </c>
      <c r="Y12" s="8">
        <f t="shared" si="2"/>
        <v>0.25</v>
      </c>
      <c r="Z12" s="8">
        <f t="shared" si="3"/>
        <v>0.25</v>
      </c>
      <c r="AA12" s="8">
        <f t="shared" si="4"/>
        <v>0.25</v>
      </c>
      <c r="AB12" s="8">
        <f t="shared" si="5"/>
        <v>0.25</v>
      </c>
      <c r="AC12" s="8">
        <f t="shared" si="6"/>
        <v>0.25</v>
      </c>
      <c r="AD12" s="8">
        <f t="shared" si="7"/>
        <v>0.25</v>
      </c>
      <c r="AE12" s="8">
        <f t="shared" si="8"/>
        <v>0.25</v>
      </c>
      <c r="AF12" s="8">
        <f t="shared" si="9"/>
        <v>0.25</v>
      </c>
      <c r="AG12" s="11">
        <v>0.25</v>
      </c>
      <c r="AH12" s="11">
        <f t="shared" si="10"/>
        <v>0.25</v>
      </c>
      <c r="AI12" s="11">
        <f t="shared" si="11"/>
        <v>0.25</v>
      </c>
      <c r="AJ12" s="11">
        <f t="shared" si="12"/>
        <v>0.25</v>
      </c>
      <c r="AK12" s="11">
        <f t="shared" si="13"/>
        <v>0.25</v>
      </c>
      <c r="AL12" s="11">
        <f t="shared" si="14"/>
        <v>0.25</v>
      </c>
      <c r="AM12" s="11">
        <f t="shared" si="15"/>
        <v>0.25</v>
      </c>
      <c r="AN12" s="11">
        <f t="shared" si="16"/>
        <v>0.25</v>
      </c>
      <c r="AO12" s="11">
        <f t="shared" si="17"/>
        <v>0</v>
      </c>
      <c r="AP12" s="11">
        <f t="shared" si="18"/>
        <v>0.25</v>
      </c>
      <c r="AQ12" s="14">
        <f t="shared" si="19"/>
        <v>4.5</v>
      </c>
    </row>
    <row r="13" spans="1:43" ht="15.75" customHeight="1" x14ac:dyDescent="0.25">
      <c r="A13" s="2">
        <v>41904.69161130787</v>
      </c>
      <c r="B13" s="6" t="s">
        <v>232</v>
      </c>
      <c r="C13" s="6" t="s">
        <v>233</v>
      </c>
      <c r="D13" s="7" t="s">
        <v>234</v>
      </c>
      <c r="E13" s="7" t="s">
        <v>235</v>
      </c>
      <c r="F13" s="7" t="s">
        <v>236</v>
      </c>
      <c r="G13" s="7" t="s">
        <v>237</v>
      </c>
      <c r="H13" s="7" t="s">
        <v>238</v>
      </c>
      <c r="I13" s="7" t="s">
        <v>239</v>
      </c>
      <c r="J13" s="7" t="s">
        <v>240</v>
      </c>
      <c r="K13" s="7" t="s">
        <v>241</v>
      </c>
      <c r="L13" s="7" t="s">
        <v>242</v>
      </c>
      <c r="M13" s="7" t="s">
        <v>243</v>
      </c>
      <c r="N13" s="7" t="s">
        <v>244</v>
      </c>
      <c r="O13" s="7" t="s">
        <v>245</v>
      </c>
      <c r="P13" s="7" t="s">
        <v>246</v>
      </c>
      <c r="Q13" s="7" t="s">
        <v>247</v>
      </c>
      <c r="R13" s="7" t="s">
        <v>248</v>
      </c>
      <c r="S13" s="7" t="s">
        <v>249</v>
      </c>
      <c r="T13" s="7" t="s">
        <v>250</v>
      </c>
      <c r="U13" s="7" t="s">
        <v>251</v>
      </c>
      <c r="V13" s="7" t="s">
        <v>252</v>
      </c>
      <c r="W13" s="8">
        <f t="shared" si="0"/>
        <v>0</v>
      </c>
      <c r="X13" s="8">
        <f t="shared" si="1"/>
        <v>0.25</v>
      </c>
      <c r="Y13" s="8">
        <f t="shared" si="2"/>
        <v>0</v>
      </c>
      <c r="Z13" s="8">
        <f t="shared" si="3"/>
        <v>0.25</v>
      </c>
      <c r="AA13" s="8">
        <f t="shared" si="4"/>
        <v>0.25</v>
      </c>
      <c r="AB13" s="8">
        <f t="shared" si="5"/>
        <v>0.25</v>
      </c>
      <c r="AC13" s="8">
        <f t="shared" si="6"/>
        <v>0</v>
      </c>
      <c r="AD13" s="8">
        <f t="shared" si="7"/>
        <v>0</v>
      </c>
      <c r="AE13" s="8">
        <f t="shared" si="8"/>
        <v>0</v>
      </c>
      <c r="AF13" s="8">
        <f t="shared" si="9"/>
        <v>0</v>
      </c>
      <c r="AG13" s="12">
        <v>0.25</v>
      </c>
      <c r="AH13" s="11">
        <f t="shared" si="10"/>
        <v>0.25</v>
      </c>
      <c r="AI13" s="11">
        <f t="shared" si="11"/>
        <v>0.25</v>
      </c>
      <c r="AJ13" s="11">
        <f t="shared" si="12"/>
        <v>0</v>
      </c>
      <c r="AK13" s="11">
        <f t="shared" si="13"/>
        <v>0.25</v>
      </c>
      <c r="AL13" s="11">
        <f t="shared" si="14"/>
        <v>0.25</v>
      </c>
      <c r="AM13" s="11">
        <f t="shared" si="15"/>
        <v>0</v>
      </c>
      <c r="AN13" s="11">
        <f t="shared" si="16"/>
        <v>0.25</v>
      </c>
      <c r="AO13" s="11">
        <f t="shared" si="17"/>
        <v>0</v>
      </c>
      <c r="AP13" s="11">
        <f t="shared" si="18"/>
        <v>0</v>
      </c>
      <c r="AQ13" s="14">
        <f t="shared" si="19"/>
        <v>2.5</v>
      </c>
    </row>
    <row r="14" spans="1:43" ht="15.75" customHeight="1" x14ac:dyDescent="0.25">
      <c r="A14" s="2">
        <v>41904.692103136571</v>
      </c>
      <c r="B14" s="6" t="s">
        <v>253</v>
      </c>
      <c r="C14" s="6" t="s">
        <v>254</v>
      </c>
      <c r="D14" s="7" t="s">
        <v>255</v>
      </c>
      <c r="E14" s="7" t="s">
        <v>256</v>
      </c>
      <c r="F14" s="7" t="s">
        <v>257</v>
      </c>
      <c r="G14" s="7" t="s">
        <v>258</v>
      </c>
      <c r="H14" s="7" t="s">
        <v>259</v>
      </c>
      <c r="I14" s="7" t="s">
        <v>260</v>
      </c>
      <c r="J14" s="7" t="s">
        <v>261</v>
      </c>
      <c r="K14" s="7" t="s">
        <v>262</v>
      </c>
      <c r="L14" s="7" t="s">
        <v>263</v>
      </c>
      <c r="M14" s="7" t="s">
        <v>264</v>
      </c>
      <c r="N14" s="7" t="s">
        <v>265</v>
      </c>
      <c r="O14" s="7" t="s">
        <v>266</v>
      </c>
      <c r="P14" s="7" t="s">
        <v>267</v>
      </c>
      <c r="Q14" s="7" t="s">
        <v>268</v>
      </c>
      <c r="R14" s="7" t="s">
        <v>269</v>
      </c>
      <c r="S14" s="7" t="s">
        <v>270</v>
      </c>
      <c r="T14" s="7" t="s">
        <v>271</v>
      </c>
      <c r="U14" s="7" t="s">
        <v>272</v>
      </c>
      <c r="V14" s="7" t="s">
        <v>273</v>
      </c>
      <c r="W14" s="8">
        <f t="shared" si="0"/>
        <v>0</v>
      </c>
      <c r="X14" s="8">
        <f t="shared" si="1"/>
        <v>0</v>
      </c>
      <c r="Y14" s="8">
        <f t="shared" si="2"/>
        <v>0</v>
      </c>
      <c r="Z14" s="8">
        <f t="shared" si="3"/>
        <v>0</v>
      </c>
      <c r="AA14" s="8">
        <f t="shared" si="4"/>
        <v>0.25</v>
      </c>
      <c r="AB14" s="8">
        <f t="shared" si="5"/>
        <v>0.25</v>
      </c>
      <c r="AC14" s="8">
        <f t="shared" si="6"/>
        <v>0</v>
      </c>
      <c r="AD14" s="8">
        <f t="shared" si="7"/>
        <v>0.25</v>
      </c>
      <c r="AE14" s="8">
        <f t="shared" si="8"/>
        <v>0.25</v>
      </c>
      <c r="AF14" s="8">
        <f t="shared" si="9"/>
        <v>0</v>
      </c>
      <c r="AG14" s="11">
        <v>0.25</v>
      </c>
      <c r="AH14" s="11">
        <f t="shared" si="10"/>
        <v>0</v>
      </c>
      <c r="AI14" s="11">
        <f t="shared" si="11"/>
        <v>0.25</v>
      </c>
      <c r="AJ14" s="11">
        <f t="shared" si="12"/>
        <v>0.25</v>
      </c>
      <c r="AK14" s="11">
        <f t="shared" si="13"/>
        <v>0</v>
      </c>
      <c r="AL14" s="11">
        <f t="shared" si="14"/>
        <v>0.25</v>
      </c>
      <c r="AM14" s="11">
        <f t="shared" si="15"/>
        <v>0</v>
      </c>
      <c r="AN14" s="11">
        <f t="shared" si="16"/>
        <v>0</v>
      </c>
      <c r="AO14" s="11">
        <f t="shared" si="17"/>
        <v>0.25</v>
      </c>
      <c r="AP14" s="11">
        <f t="shared" si="18"/>
        <v>0.25</v>
      </c>
      <c r="AQ14" s="14">
        <f t="shared" si="19"/>
        <v>2.5</v>
      </c>
    </row>
    <row r="15" spans="1:43" ht="15.75" customHeight="1" x14ac:dyDescent="0.25">
      <c r="A15" s="2">
        <v>41904.697838171298</v>
      </c>
      <c r="B15" s="6" t="s">
        <v>274</v>
      </c>
      <c r="C15" s="6" t="s">
        <v>275</v>
      </c>
      <c r="D15" s="7" t="s">
        <v>276</v>
      </c>
      <c r="E15" s="7" t="s">
        <v>277</v>
      </c>
      <c r="F15" s="7" t="s">
        <v>278</v>
      </c>
      <c r="G15" s="7" t="s">
        <v>279</v>
      </c>
      <c r="H15" s="7" t="s">
        <v>280</v>
      </c>
      <c r="I15" s="7" t="s">
        <v>281</v>
      </c>
      <c r="J15" s="7" t="s">
        <v>282</v>
      </c>
      <c r="K15" s="7" t="s">
        <v>283</v>
      </c>
      <c r="L15" s="7" t="s">
        <v>284</v>
      </c>
      <c r="M15" s="7" t="s">
        <v>285</v>
      </c>
      <c r="N15" s="7" t="s">
        <v>286</v>
      </c>
      <c r="O15" s="7" t="s">
        <v>287</v>
      </c>
      <c r="P15" s="7" t="s">
        <v>288</v>
      </c>
      <c r="Q15" s="7" t="s">
        <v>289</v>
      </c>
      <c r="R15" s="7" t="s">
        <v>290</v>
      </c>
      <c r="S15" s="7" t="s">
        <v>291</v>
      </c>
      <c r="T15" s="7" t="s">
        <v>292</v>
      </c>
      <c r="U15" s="7" t="s">
        <v>293</v>
      </c>
      <c r="V15" s="7" t="s">
        <v>294</v>
      </c>
      <c r="W15" s="8">
        <f t="shared" si="0"/>
        <v>0.25</v>
      </c>
      <c r="X15" s="8">
        <f t="shared" si="1"/>
        <v>0.25</v>
      </c>
      <c r="Y15" s="8">
        <f t="shared" si="2"/>
        <v>0.25</v>
      </c>
      <c r="Z15" s="8">
        <f t="shared" si="3"/>
        <v>0.25</v>
      </c>
      <c r="AA15" s="8">
        <f t="shared" si="4"/>
        <v>0.25</v>
      </c>
      <c r="AB15" s="8">
        <f t="shared" si="5"/>
        <v>0.25</v>
      </c>
      <c r="AC15" s="8">
        <f t="shared" si="6"/>
        <v>0.25</v>
      </c>
      <c r="AD15" s="8">
        <f t="shared" si="7"/>
        <v>0.25</v>
      </c>
      <c r="AE15" s="8">
        <f t="shared" si="8"/>
        <v>0.25</v>
      </c>
      <c r="AF15" s="8">
        <f t="shared" si="9"/>
        <v>0.25</v>
      </c>
      <c r="AG15" s="12">
        <v>0.25</v>
      </c>
      <c r="AH15" s="11">
        <f t="shared" si="10"/>
        <v>0.25</v>
      </c>
      <c r="AI15" s="11">
        <f t="shared" si="11"/>
        <v>0.25</v>
      </c>
      <c r="AJ15" s="11">
        <f t="shared" si="12"/>
        <v>0.25</v>
      </c>
      <c r="AK15" s="11">
        <f t="shared" si="13"/>
        <v>0.25</v>
      </c>
      <c r="AL15" s="11">
        <f t="shared" si="14"/>
        <v>0.25</v>
      </c>
      <c r="AM15" s="11">
        <f t="shared" si="15"/>
        <v>0</v>
      </c>
      <c r="AN15" s="11">
        <f t="shared" si="16"/>
        <v>0.25</v>
      </c>
      <c r="AO15" s="11">
        <f t="shared" si="17"/>
        <v>0.25</v>
      </c>
      <c r="AP15" s="11">
        <f t="shared" si="18"/>
        <v>0.25</v>
      </c>
      <c r="AQ15" s="14">
        <f t="shared" si="19"/>
        <v>4.75</v>
      </c>
    </row>
    <row r="16" spans="1:43" ht="15.75" customHeight="1" x14ac:dyDescent="0.25">
      <c r="A16" s="2">
        <v>41904.698873831017</v>
      </c>
      <c r="B16" s="6" t="s">
        <v>295</v>
      </c>
      <c r="C16" s="6" t="s">
        <v>296</v>
      </c>
      <c r="D16" s="7" t="s">
        <v>297</v>
      </c>
      <c r="E16" s="7" t="s">
        <v>298</v>
      </c>
      <c r="F16" s="7" t="s">
        <v>299</v>
      </c>
      <c r="G16" s="7" t="s">
        <v>300</v>
      </c>
      <c r="H16" s="7" t="s">
        <v>301</v>
      </c>
      <c r="I16" s="7" t="s">
        <v>302</v>
      </c>
      <c r="J16" s="7" t="s">
        <v>303</v>
      </c>
      <c r="K16" s="7" t="s">
        <v>304</v>
      </c>
      <c r="L16" s="7" t="s">
        <v>305</v>
      </c>
      <c r="M16" s="7" t="s">
        <v>306</v>
      </c>
      <c r="N16" s="7" t="s">
        <v>307</v>
      </c>
      <c r="O16" s="7" t="s">
        <v>308</v>
      </c>
      <c r="P16" s="7" t="s">
        <v>309</v>
      </c>
      <c r="Q16" s="7" t="s">
        <v>310</v>
      </c>
      <c r="R16" s="7" t="s">
        <v>311</v>
      </c>
      <c r="S16" s="7" t="s">
        <v>312</v>
      </c>
      <c r="T16" s="7" t="s">
        <v>313</v>
      </c>
      <c r="U16" s="7" t="s">
        <v>314</v>
      </c>
      <c r="V16" s="7" t="s">
        <v>315</v>
      </c>
      <c r="W16" s="8">
        <f t="shared" si="0"/>
        <v>0</v>
      </c>
      <c r="X16" s="8">
        <f t="shared" si="1"/>
        <v>0</v>
      </c>
      <c r="Y16" s="8">
        <f t="shared" si="2"/>
        <v>0</v>
      </c>
      <c r="Z16" s="8">
        <f t="shared" si="3"/>
        <v>0</v>
      </c>
      <c r="AA16" s="8">
        <f t="shared" si="4"/>
        <v>0.25</v>
      </c>
      <c r="AB16" s="8">
        <f t="shared" si="5"/>
        <v>0.25</v>
      </c>
      <c r="AC16" s="8">
        <f t="shared" si="6"/>
        <v>0.25</v>
      </c>
      <c r="AD16" s="8">
        <f t="shared" si="7"/>
        <v>0.25</v>
      </c>
      <c r="AE16" s="8">
        <f t="shared" si="8"/>
        <v>0.25</v>
      </c>
      <c r="AF16" s="8">
        <f t="shared" si="9"/>
        <v>0.25</v>
      </c>
      <c r="AG16" s="11">
        <v>0.25</v>
      </c>
      <c r="AH16" s="11">
        <f t="shared" si="10"/>
        <v>0.25</v>
      </c>
      <c r="AI16" s="11">
        <f t="shared" si="11"/>
        <v>0.25</v>
      </c>
      <c r="AJ16" s="11">
        <f t="shared" si="12"/>
        <v>0.25</v>
      </c>
      <c r="AK16" s="11">
        <f t="shared" si="13"/>
        <v>0.25</v>
      </c>
      <c r="AL16" s="11">
        <f t="shared" si="14"/>
        <v>0.25</v>
      </c>
      <c r="AM16" s="11">
        <f t="shared" si="15"/>
        <v>0.25</v>
      </c>
      <c r="AN16" s="11">
        <f t="shared" si="16"/>
        <v>0.25</v>
      </c>
      <c r="AO16" s="11">
        <f t="shared" si="17"/>
        <v>0</v>
      </c>
      <c r="AP16" s="11">
        <f t="shared" si="18"/>
        <v>0</v>
      </c>
      <c r="AQ16" s="14">
        <f t="shared" si="19"/>
        <v>3.5</v>
      </c>
    </row>
    <row r="17" spans="1:43" ht="15.75" customHeight="1" x14ac:dyDescent="0.25">
      <c r="A17" s="2">
        <v>41904.699093854171</v>
      </c>
      <c r="B17" s="6" t="s">
        <v>316</v>
      </c>
      <c r="C17" s="6" t="s">
        <v>317</v>
      </c>
      <c r="D17" s="7" t="s">
        <v>318</v>
      </c>
      <c r="E17" s="7" t="s">
        <v>319</v>
      </c>
      <c r="F17" s="7" t="s">
        <v>320</v>
      </c>
      <c r="G17" s="7" t="s">
        <v>321</v>
      </c>
      <c r="H17" s="7" t="s">
        <v>322</v>
      </c>
      <c r="I17" s="7" t="s">
        <v>323</v>
      </c>
      <c r="J17" s="7" t="s">
        <v>324</v>
      </c>
      <c r="K17" s="7" t="s">
        <v>325</v>
      </c>
      <c r="L17" s="7" t="s">
        <v>326</v>
      </c>
      <c r="M17" s="7" t="s">
        <v>327</v>
      </c>
      <c r="N17" s="7" t="s">
        <v>328</v>
      </c>
      <c r="O17" s="7" t="s">
        <v>329</v>
      </c>
      <c r="P17" s="7" t="s">
        <v>330</v>
      </c>
      <c r="Q17" s="7" t="s">
        <v>331</v>
      </c>
      <c r="R17" s="7" t="s">
        <v>332</v>
      </c>
      <c r="S17" s="7" t="s">
        <v>333</v>
      </c>
      <c r="T17" s="7" t="s">
        <v>334</v>
      </c>
      <c r="U17" s="7" t="s">
        <v>335</v>
      </c>
      <c r="V17" s="7" t="s">
        <v>336</v>
      </c>
      <c r="W17" s="8">
        <f t="shared" si="0"/>
        <v>0</v>
      </c>
      <c r="X17" s="8">
        <f t="shared" si="1"/>
        <v>0</v>
      </c>
      <c r="Y17" s="8">
        <f t="shared" si="2"/>
        <v>0.25</v>
      </c>
      <c r="Z17" s="8">
        <f t="shared" si="3"/>
        <v>0</v>
      </c>
      <c r="AA17" s="8">
        <f t="shared" si="4"/>
        <v>0.25</v>
      </c>
      <c r="AB17" s="8">
        <f t="shared" si="5"/>
        <v>0.25</v>
      </c>
      <c r="AC17" s="8">
        <f t="shared" si="6"/>
        <v>0.25</v>
      </c>
      <c r="AD17" s="8">
        <f t="shared" si="7"/>
        <v>0.25</v>
      </c>
      <c r="AE17" s="8">
        <f t="shared" si="8"/>
        <v>0.25</v>
      </c>
      <c r="AF17" s="8">
        <f t="shared" si="9"/>
        <v>0.25</v>
      </c>
      <c r="AG17" s="12">
        <v>0.25</v>
      </c>
      <c r="AH17" s="11">
        <f t="shared" si="10"/>
        <v>0</v>
      </c>
      <c r="AI17" s="11">
        <f t="shared" si="11"/>
        <v>0.25</v>
      </c>
      <c r="AJ17" s="11">
        <f t="shared" si="12"/>
        <v>0</v>
      </c>
      <c r="AK17" s="11">
        <f t="shared" si="13"/>
        <v>0.25</v>
      </c>
      <c r="AL17" s="11">
        <f t="shared" si="14"/>
        <v>0</v>
      </c>
      <c r="AM17" s="11">
        <f t="shared" si="15"/>
        <v>0.25</v>
      </c>
      <c r="AN17" s="11">
        <f t="shared" si="16"/>
        <v>0.25</v>
      </c>
      <c r="AO17" s="11">
        <f t="shared" si="17"/>
        <v>0</v>
      </c>
      <c r="AP17" s="11">
        <f t="shared" si="18"/>
        <v>0</v>
      </c>
      <c r="AQ17" s="14">
        <f t="shared" si="19"/>
        <v>3</v>
      </c>
    </row>
    <row r="18" spans="1:43" ht="15.75" customHeight="1" x14ac:dyDescent="0.25">
      <c r="A18" s="2">
        <v>41904.700315636568</v>
      </c>
      <c r="B18" s="6" t="s">
        <v>337</v>
      </c>
      <c r="C18" s="6" t="s">
        <v>338</v>
      </c>
      <c r="D18" s="7" t="s">
        <v>339</v>
      </c>
      <c r="E18" s="7" t="s">
        <v>340</v>
      </c>
      <c r="F18" s="7" t="s">
        <v>341</v>
      </c>
      <c r="G18" s="7" t="s">
        <v>342</v>
      </c>
      <c r="H18" s="7" t="s">
        <v>343</v>
      </c>
      <c r="I18" s="7" t="s">
        <v>344</v>
      </c>
      <c r="J18" s="7" t="s">
        <v>345</v>
      </c>
      <c r="K18" s="7" t="s">
        <v>346</v>
      </c>
      <c r="L18" s="7" t="s">
        <v>347</v>
      </c>
      <c r="M18" s="7" t="s">
        <v>348</v>
      </c>
      <c r="N18" s="7" t="s">
        <v>349</v>
      </c>
      <c r="O18" s="7" t="s">
        <v>350</v>
      </c>
      <c r="P18" s="7" t="s">
        <v>351</v>
      </c>
      <c r="Q18" s="7" t="s">
        <v>352</v>
      </c>
      <c r="R18" s="7" t="s">
        <v>353</v>
      </c>
      <c r="S18" s="7" t="s">
        <v>354</v>
      </c>
      <c r="T18" s="7" t="s">
        <v>355</v>
      </c>
      <c r="U18" s="7" t="s">
        <v>356</v>
      </c>
      <c r="V18" s="7" t="s">
        <v>357</v>
      </c>
      <c r="W18" s="8">
        <f t="shared" si="0"/>
        <v>0</v>
      </c>
      <c r="X18" s="8">
        <f t="shared" si="1"/>
        <v>0.25</v>
      </c>
      <c r="Y18" s="8">
        <f t="shared" si="2"/>
        <v>0</v>
      </c>
      <c r="Z18" s="8">
        <f t="shared" si="3"/>
        <v>0.25</v>
      </c>
      <c r="AA18" s="8">
        <f t="shared" si="4"/>
        <v>0.25</v>
      </c>
      <c r="AB18" s="8">
        <f t="shared" si="5"/>
        <v>0.25</v>
      </c>
      <c r="AC18" s="8">
        <f t="shared" si="6"/>
        <v>0.25</v>
      </c>
      <c r="AD18" s="8">
        <f t="shared" si="7"/>
        <v>0.25</v>
      </c>
      <c r="AE18" s="8">
        <f t="shared" si="8"/>
        <v>0.25</v>
      </c>
      <c r="AF18" s="8">
        <f t="shared" si="9"/>
        <v>0.25</v>
      </c>
      <c r="AG18" s="11">
        <v>0.25</v>
      </c>
      <c r="AH18" s="11">
        <f t="shared" si="10"/>
        <v>0.25</v>
      </c>
      <c r="AI18" s="11">
        <f t="shared" si="11"/>
        <v>0.25</v>
      </c>
      <c r="AJ18" s="11">
        <f t="shared" si="12"/>
        <v>0.25</v>
      </c>
      <c r="AK18" s="11">
        <f t="shared" si="13"/>
        <v>0.25</v>
      </c>
      <c r="AL18" s="11">
        <f t="shared" si="14"/>
        <v>0.25</v>
      </c>
      <c r="AM18" s="11">
        <f t="shared" si="15"/>
        <v>0</v>
      </c>
      <c r="AN18" s="11">
        <f t="shared" si="16"/>
        <v>0.25</v>
      </c>
      <c r="AO18" s="11">
        <f t="shared" si="17"/>
        <v>0</v>
      </c>
      <c r="AP18" s="11">
        <f t="shared" si="18"/>
        <v>0.25</v>
      </c>
      <c r="AQ18" s="14">
        <f t="shared" si="19"/>
        <v>4</v>
      </c>
    </row>
    <row r="19" spans="1:43" ht="15.75" customHeight="1" x14ac:dyDescent="0.25">
      <c r="A19" s="2">
        <v>41904.706596655094</v>
      </c>
      <c r="B19" s="6" t="s">
        <v>358</v>
      </c>
      <c r="C19" s="6" t="s">
        <v>359</v>
      </c>
      <c r="D19" s="7" t="s">
        <v>360</v>
      </c>
      <c r="E19" s="7" t="s">
        <v>361</v>
      </c>
      <c r="F19" s="7" t="s">
        <v>362</v>
      </c>
      <c r="G19" s="7" t="s">
        <v>363</v>
      </c>
      <c r="H19" s="7" t="s">
        <v>364</v>
      </c>
      <c r="I19" s="7" t="s">
        <v>365</v>
      </c>
      <c r="J19" s="7" t="s">
        <v>366</v>
      </c>
      <c r="K19" s="7" t="s">
        <v>367</v>
      </c>
      <c r="L19" s="7" t="s">
        <v>368</v>
      </c>
      <c r="M19" s="7" t="s">
        <v>369</v>
      </c>
      <c r="N19" s="7" t="s">
        <v>370</v>
      </c>
      <c r="O19" s="7" t="s">
        <v>371</v>
      </c>
      <c r="P19" s="7" t="s">
        <v>372</v>
      </c>
      <c r="Q19" s="7" t="s">
        <v>373</v>
      </c>
      <c r="R19" s="7" t="s">
        <v>374</v>
      </c>
      <c r="S19" s="7" t="s">
        <v>375</v>
      </c>
      <c r="T19" s="7" t="s">
        <v>376</v>
      </c>
      <c r="U19" s="7" t="s">
        <v>377</v>
      </c>
      <c r="V19" s="7" t="s">
        <v>378</v>
      </c>
      <c r="W19" s="8">
        <f t="shared" si="0"/>
        <v>0</v>
      </c>
      <c r="X19" s="8">
        <f t="shared" si="1"/>
        <v>0</v>
      </c>
      <c r="Y19" s="8">
        <f t="shared" si="2"/>
        <v>0</v>
      </c>
      <c r="Z19" s="8">
        <f t="shared" si="3"/>
        <v>0</v>
      </c>
      <c r="AA19" s="8">
        <f t="shared" si="4"/>
        <v>0</v>
      </c>
      <c r="AB19" s="8">
        <f t="shared" si="5"/>
        <v>0.25</v>
      </c>
      <c r="AC19" s="8">
        <f t="shared" si="6"/>
        <v>0.25</v>
      </c>
      <c r="AD19" s="8">
        <f t="shared" si="7"/>
        <v>0</v>
      </c>
      <c r="AE19" s="8">
        <f t="shared" si="8"/>
        <v>0</v>
      </c>
      <c r="AF19" s="8">
        <f t="shared" si="9"/>
        <v>0.25</v>
      </c>
      <c r="AG19" s="12">
        <v>0.25</v>
      </c>
      <c r="AH19" s="11">
        <f t="shared" si="10"/>
        <v>0.25</v>
      </c>
      <c r="AI19" s="11">
        <f t="shared" si="11"/>
        <v>0</v>
      </c>
      <c r="AJ19" s="11">
        <f t="shared" si="12"/>
        <v>0</v>
      </c>
      <c r="AK19" s="11">
        <f t="shared" si="13"/>
        <v>0.25</v>
      </c>
      <c r="AL19" s="11">
        <f t="shared" si="14"/>
        <v>0</v>
      </c>
      <c r="AM19" s="11">
        <f t="shared" si="15"/>
        <v>0.25</v>
      </c>
      <c r="AN19" s="11">
        <f t="shared" si="16"/>
        <v>0.25</v>
      </c>
      <c r="AO19" s="11">
        <f t="shared" si="17"/>
        <v>0</v>
      </c>
      <c r="AP19" s="11">
        <f t="shared" si="18"/>
        <v>0</v>
      </c>
      <c r="AQ19" s="14">
        <f t="shared" si="19"/>
        <v>2</v>
      </c>
    </row>
    <row r="20" spans="1:43" ht="15.75" customHeight="1" x14ac:dyDescent="0.25">
      <c r="A20" s="2">
        <v>41904.710584780092</v>
      </c>
      <c r="B20" s="6" t="s">
        <v>379</v>
      </c>
      <c r="C20" s="6" t="s">
        <v>380</v>
      </c>
      <c r="D20" s="7" t="s">
        <v>381</v>
      </c>
      <c r="E20" s="7" t="s">
        <v>382</v>
      </c>
      <c r="F20" s="7" t="s">
        <v>383</v>
      </c>
      <c r="G20" s="7" t="s">
        <v>384</v>
      </c>
      <c r="H20" s="7" t="s">
        <v>385</v>
      </c>
      <c r="I20" s="7" t="s">
        <v>386</v>
      </c>
      <c r="J20" s="7" t="s">
        <v>387</v>
      </c>
      <c r="K20" s="7" t="s">
        <v>388</v>
      </c>
      <c r="L20" s="7" t="s">
        <v>389</v>
      </c>
      <c r="M20" s="7" t="s">
        <v>390</v>
      </c>
      <c r="N20" s="7" t="s">
        <v>391</v>
      </c>
      <c r="O20" s="7" t="s">
        <v>392</v>
      </c>
      <c r="P20" s="7" t="s">
        <v>393</v>
      </c>
      <c r="Q20" s="7" t="s">
        <v>394</v>
      </c>
      <c r="R20" s="7" t="s">
        <v>395</v>
      </c>
      <c r="S20" s="7" t="s">
        <v>396</v>
      </c>
      <c r="T20" s="7" t="s">
        <v>397</v>
      </c>
      <c r="U20" s="7" t="s">
        <v>398</v>
      </c>
      <c r="V20" s="7" t="s">
        <v>399</v>
      </c>
      <c r="W20" s="8">
        <f t="shared" si="0"/>
        <v>0.25</v>
      </c>
      <c r="X20" s="8">
        <f t="shared" si="1"/>
        <v>0</v>
      </c>
      <c r="Y20" s="8">
        <f t="shared" si="2"/>
        <v>0.25</v>
      </c>
      <c r="Z20" s="8">
        <f t="shared" si="3"/>
        <v>0</v>
      </c>
      <c r="AA20" s="8">
        <f t="shared" si="4"/>
        <v>0</v>
      </c>
      <c r="AB20" s="8">
        <f t="shared" si="5"/>
        <v>0</v>
      </c>
      <c r="AC20" s="8">
        <f t="shared" si="6"/>
        <v>0.25</v>
      </c>
      <c r="AD20" s="8">
        <f t="shared" si="7"/>
        <v>0</v>
      </c>
      <c r="AE20" s="8">
        <f t="shared" si="8"/>
        <v>0.25</v>
      </c>
      <c r="AF20" s="8">
        <f t="shared" si="9"/>
        <v>0</v>
      </c>
      <c r="AG20" s="11">
        <v>0.25</v>
      </c>
      <c r="AH20" s="11">
        <f t="shared" si="10"/>
        <v>0</v>
      </c>
      <c r="AI20" s="11">
        <f t="shared" si="11"/>
        <v>0</v>
      </c>
      <c r="AJ20" s="11">
        <f t="shared" si="12"/>
        <v>0</v>
      </c>
      <c r="AK20" s="11">
        <f t="shared" si="13"/>
        <v>0</v>
      </c>
      <c r="AL20" s="11">
        <f t="shared" si="14"/>
        <v>0.25</v>
      </c>
      <c r="AM20" s="11">
        <f t="shared" si="15"/>
        <v>0</v>
      </c>
      <c r="AN20" s="11">
        <f t="shared" si="16"/>
        <v>0.25</v>
      </c>
      <c r="AO20" s="11">
        <f t="shared" si="17"/>
        <v>0</v>
      </c>
      <c r="AP20" s="11">
        <f t="shared" si="18"/>
        <v>0</v>
      </c>
      <c r="AQ20" s="14">
        <f t="shared" si="19"/>
        <v>1.75</v>
      </c>
    </row>
    <row r="21" spans="1:43" ht="15.75" customHeight="1" x14ac:dyDescent="0.25">
      <c r="A21" s="2">
        <v>41904.712677604162</v>
      </c>
      <c r="B21" s="6" t="s">
        <v>400</v>
      </c>
      <c r="C21" s="6" t="s">
        <v>401</v>
      </c>
      <c r="D21" s="7" t="s">
        <v>402</v>
      </c>
      <c r="E21" s="7" t="s">
        <v>403</v>
      </c>
      <c r="F21" s="7" t="s">
        <v>404</v>
      </c>
      <c r="G21" s="7" t="s">
        <v>405</v>
      </c>
      <c r="H21" s="7" t="s">
        <v>406</v>
      </c>
      <c r="I21" s="7" t="s">
        <v>407</v>
      </c>
      <c r="J21" s="7" t="s">
        <v>408</v>
      </c>
      <c r="K21" s="7" t="s">
        <v>409</v>
      </c>
      <c r="L21" s="7" t="s">
        <v>410</v>
      </c>
      <c r="M21" s="7" t="s">
        <v>411</v>
      </c>
      <c r="N21" s="7" t="s">
        <v>412</v>
      </c>
      <c r="O21" s="7" t="s">
        <v>413</v>
      </c>
      <c r="P21" s="7" t="s">
        <v>414</v>
      </c>
      <c r="Q21" s="7" t="s">
        <v>415</v>
      </c>
      <c r="R21" s="7" t="s">
        <v>416</v>
      </c>
      <c r="S21" s="7" t="s">
        <v>417</v>
      </c>
      <c r="T21" s="7" t="s">
        <v>418</v>
      </c>
      <c r="U21" s="7" t="s">
        <v>419</v>
      </c>
      <c r="V21" s="7" t="s">
        <v>420</v>
      </c>
      <c r="W21" s="8">
        <f t="shared" si="0"/>
        <v>0</v>
      </c>
      <c r="X21" s="8">
        <f t="shared" si="1"/>
        <v>0</v>
      </c>
      <c r="Y21" s="8">
        <f t="shared" si="2"/>
        <v>0</v>
      </c>
      <c r="Z21" s="8">
        <f t="shared" si="3"/>
        <v>0.25</v>
      </c>
      <c r="AA21" s="8">
        <f t="shared" si="4"/>
        <v>0.25</v>
      </c>
      <c r="AB21" s="8">
        <f t="shared" si="5"/>
        <v>0</v>
      </c>
      <c r="AC21" s="8">
        <f t="shared" si="6"/>
        <v>0</v>
      </c>
      <c r="AD21" s="8">
        <f t="shared" si="7"/>
        <v>0</v>
      </c>
      <c r="AE21" s="8">
        <f t="shared" si="8"/>
        <v>0.25</v>
      </c>
      <c r="AF21" s="8">
        <f t="shared" si="9"/>
        <v>0</v>
      </c>
      <c r="AG21" s="12">
        <v>0.25</v>
      </c>
      <c r="AH21" s="11">
        <f t="shared" si="10"/>
        <v>0</v>
      </c>
      <c r="AI21" s="11">
        <f t="shared" si="11"/>
        <v>0</v>
      </c>
      <c r="AJ21" s="11">
        <f t="shared" si="12"/>
        <v>0</v>
      </c>
      <c r="AK21" s="11">
        <f t="shared" si="13"/>
        <v>0</v>
      </c>
      <c r="AL21" s="11">
        <f t="shared" si="14"/>
        <v>0</v>
      </c>
      <c r="AM21" s="11">
        <f t="shared" si="15"/>
        <v>0</v>
      </c>
      <c r="AN21" s="11">
        <f t="shared" si="16"/>
        <v>0</v>
      </c>
      <c r="AO21" s="11">
        <f t="shared" si="17"/>
        <v>0</v>
      </c>
      <c r="AP21" s="11">
        <f t="shared" si="18"/>
        <v>0</v>
      </c>
      <c r="AQ21" s="14">
        <f t="shared" si="19"/>
        <v>1</v>
      </c>
    </row>
    <row r="22" spans="1:43" ht="15.75" customHeight="1" x14ac:dyDescent="0.25">
      <c r="A22" s="2">
        <v>41904.715037708331</v>
      </c>
      <c r="B22" s="6" t="s">
        <v>421</v>
      </c>
      <c r="C22" s="6" t="s">
        <v>422</v>
      </c>
      <c r="D22" s="7" t="s">
        <v>423</v>
      </c>
      <c r="E22" s="7" t="s">
        <v>424</v>
      </c>
      <c r="F22" s="7" t="s">
        <v>425</v>
      </c>
      <c r="G22" s="7" t="s">
        <v>426</v>
      </c>
      <c r="H22" s="7" t="s">
        <v>427</v>
      </c>
      <c r="I22" s="7" t="s">
        <v>428</v>
      </c>
      <c r="J22" s="7" t="s">
        <v>429</v>
      </c>
      <c r="K22" s="7" t="s">
        <v>430</v>
      </c>
      <c r="L22" s="7" t="s">
        <v>431</v>
      </c>
      <c r="M22" s="7" t="s">
        <v>432</v>
      </c>
      <c r="N22" s="7" t="s">
        <v>433</v>
      </c>
      <c r="O22" s="7" t="s">
        <v>434</v>
      </c>
      <c r="P22" s="7" t="s">
        <v>435</v>
      </c>
      <c r="Q22" s="7" t="s">
        <v>436</v>
      </c>
      <c r="R22" s="7" t="s">
        <v>437</v>
      </c>
      <c r="S22" s="7" t="s">
        <v>438</v>
      </c>
      <c r="T22" s="7" t="s">
        <v>439</v>
      </c>
      <c r="U22" s="7" t="s">
        <v>440</v>
      </c>
      <c r="V22" s="7" t="s">
        <v>441</v>
      </c>
      <c r="W22" s="8">
        <f t="shared" si="0"/>
        <v>0.25</v>
      </c>
      <c r="X22" s="8">
        <f t="shared" si="1"/>
        <v>0</v>
      </c>
      <c r="Y22" s="8">
        <f t="shared" si="2"/>
        <v>0.25</v>
      </c>
      <c r="Z22" s="8">
        <f t="shared" si="3"/>
        <v>0.25</v>
      </c>
      <c r="AA22" s="8">
        <f t="shared" si="4"/>
        <v>0</v>
      </c>
      <c r="AB22" s="8">
        <f t="shared" si="5"/>
        <v>0</v>
      </c>
      <c r="AC22" s="8">
        <f t="shared" si="6"/>
        <v>0.25</v>
      </c>
      <c r="AD22" s="8">
        <f t="shared" si="7"/>
        <v>0.25</v>
      </c>
      <c r="AE22" s="8">
        <f t="shared" si="8"/>
        <v>0.25</v>
      </c>
      <c r="AF22" s="8">
        <f t="shared" si="9"/>
        <v>0.25</v>
      </c>
      <c r="AG22" s="11">
        <v>0.25</v>
      </c>
      <c r="AH22" s="11">
        <f t="shared" si="10"/>
        <v>0</v>
      </c>
      <c r="AI22" s="11">
        <f t="shared" si="11"/>
        <v>0.25</v>
      </c>
      <c r="AJ22" s="11">
        <f t="shared" si="12"/>
        <v>0</v>
      </c>
      <c r="AK22" s="11">
        <f t="shared" si="13"/>
        <v>0</v>
      </c>
      <c r="AL22" s="11">
        <f t="shared" si="14"/>
        <v>0.25</v>
      </c>
      <c r="AM22" s="11">
        <f t="shared" si="15"/>
        <v>0.25</v>
      </c>
      <c r="AN22" s="11">
        <f t="shared" si="16"/>
        <v>0.25</v>
      </c>
      <c r="AO22" s="11">
        <f t="shared" si="17"/>
        <v>0</v>
      </c>
      <c r="AP22" s="11">
        <f t="shared" si="18"/>
        <v>0.25</v>
      </c>
      <c r="AQ22" s="14">
        <f t="shared" si="19"/>
        <v>3.25</v>
      </c>
    </row>
    <row r="23" spans="1:43" ht="15.75" customHeight="1" x14ac:dyDescent="0.25">
      <c r="A23" s="2">
        <v>41904.71627167824</v>
      </c>
      <c r="B23" s="6" t="s">
        <v>442</v>
      </c>
      <c r="C23" s="6" t="s">
        <v>443</v>
      </c>
      <c r="D23" s="7" t="s">
        <v>444</v>
      </c>
      <c r="E23" s="7" t="s">
        <v>445</v>
      </c>
      <c r="F23" s="7" t="s">
        <v>446</v>
      </c>
      <c r="G23" s="7" t="s">
        <v>447</v>
      </c>
      <c r="H23" s="7" t="s">
        <v>448</v>
      </c>
      <c r="I23" s="7" t="s">
        <v>449</v>
      </c>
      <c r="J23" s="7" t="s">
        <v>450</v>
      </c>
      <c r="K23" s="7" t="s">
        <v>451</v>
      </c>
      <c r="L23" s="7" t="s">
        <v>452</v>
      </c>
      <c r="M23" s="7" t="s">
        <v>453</v>
      </c>
      <c r="N23" s="7" t="s">
        <v>454</v>
      </c>
      <c r="O23" s="7" t="s">
        <v>455</v>
      </c>
      <c r="P23" s="7" t="s">
        <v>456</v>
      </c>
      <c r="Q23" s="7" t="s">
        <v>457</v>
      </c>
      <c r="R23" s="7" t="s">
        <v>458</v>
      </c>
      <c r="S23" s="7" t="s">
        <v>459</v>
      </c>
      <c r="T23" s="7" t="s">
        <v>460</v>
      </c>
      <c r="U23" s="7" t="s">
        <v>461</v>
      </c>
      <c r="V23" s="7" t="s">
        <v>462</v>
      </c>
      <c r="W23" s="8">
        <f t="shared" si="0"/>
        <v>0</v>
      </c>
      <c r="X23" s="8">
        <f t="shared" si="1"/>
        <v>0</v>
      </c>
      <c r="Y23" s="8">
        <f t="shared" si="2"/>
        <v>0</v>
      </c>
      <c r="Z23" s="8">
        <f t="shared" si="3"/>
        <v>0.25</v>
      </c>
      <c r="AA23" s="8">
        <f t="shared" si="4"/>
        <v>0.25</v>
      </c>
      <c r="AB23" s="8">
        <f t="shared" si="5"/>
        <v>0.25</v>
      </c>
      <c r="AC23" s="8">
        <f t="shared" si="6"/>
        <v>0.25</v>
      </c>
      <c r="AD23" s="8">
        <f t="shared" si="7"/>
        <v>0.25</v>
      </c>
      <c r="AE23" s="8">
        <f t="shared" si="8"/>
        <v>0.25</v>
      </c>
      <c r="AF23" s="8">
        <f t="shared" si="9"/>
        <v>0.25</v>
      </c>
      <c r="AG23" s="12">
        <v>0.25</v>
      </c>
      <c r="AH23" s="11">
        <f t="shared" si="10"/>
        <v>0.25</v>
      </c>
      <c r="AI23" s="11">
        <f t="shared" si="11"/>
        <v>0.25</v>
      </c>
      <c r="AJ23" s="11">
        <f t="shared" si="12"/>
        <v>0</v>
      </c>
      <c r="AK23" s="11">
        <f t="shared" si="13"/>
        <v>0.25</v>
      </c>
      <c r="AL23" s="11">
        <f t="shared" si="14"/>
        <v>0</v>
      </c>
      <c r="AM23" s="11">
        <f t="shared" si="15"/>
        <v>0.25</v>
      </c>
      <c r="AN23" s="11">
        <f t="shared" si="16"/>
        <v>0.25</v>
      </c>
      <c r="AO23" s="11">
        <f t="shared" si="17"/>
        <v>0</v>
      </c>
      <c r="AP23" s="11">
        <f t="shared" si="18"/>
        <v>0</v>
      </c>
      <c r="AQ23" s="14">
        <f t="shared" si="19"/>
        <v>3.25</v>
      </c>
    </row>
    <row r="24" spans="1:43" ht="15.75" customHeight="1" x14ac:dyDescent="0.25">
      <c r="A24" s="2">
        <v>41904.719144317125</v>
      </c>
      <c r="B24" s="6" t="s">
        <v>463</v>
      </c>
      <c r="C24" s="6" t="s">
        <v>464</v>
      </c>
      <c r="D24" s="7" t="s">
        <v>465</v>
      </c>
      <c r="E24" s="7" t="s">
        <v>466</v>
      </c>
      <c r="F24" s="7" t="s">
        <v>467</v>
      </c>
      <c r="G24" s="7" t="s">
        <v>468</v>
      </c>
      <c r="H24" s="7" t="s">
        <v>469</v>
      </c>
      <c r="I24" s="7" t="s">
        <v>470</v>
      </c>
      <c r="J24" s="7" t="s">
        <v>471</v>
      </c>
      <c r="K24" s="7" t="s">
        <v>472</v>
      </c>
      <c r="L24" s="7" t="s">
        <v>473</v>
      </c>
      <c r="M24" s="7" t="s">
        <v>474</v>
      </c>
      <c r="N24" s="7" t="s">
        <v>475</v>
      </c>
      <c r="O24" s="7" t="s">
        <v>476</v>
      </c>
      <c r="P24" s="7" t="s">
        <v>477</v>
      </c>
      <c r="Q24" s="7" t="s">
        <v>478</v>
      </c>
      <c r="R24" s="7" t="s">
        <v>479</v>
      </c>
      <c r="S24" s="7" t="s">
        <v>480</v>
      </c>
      <c r="T24" s="7" t="s">
        <v>481</v>
      </c>
      <c r="U24" s="7" t="s">
        <v>482</v>
      </c>
      <c r="V24" s="7" t="s">
        <v>483</v>
      </c>
      <c r="W24" s="8">
        <f t="shared" si="0"/>
        <v>0.25</v>
      </c>
      <c r="X24" s="8">
        <f t="shared" si="1"/>
        <v>0.25</v>
      </c>
      <c r="Y24" s="8">
        <f t="shared" si="2"/>
        <v>0.25</v>
      </c>
      <c r="Z24" s="8">
        <f t="shared" si="3"/>
        <v>0.25</v>
      </c>
      <c r="AA24" s="8">
        <f t="shared" si="4"/>
        <v>0.25</v>
      </c>
      <c r="AB24" s="8">
        <f t="shared" si="5"/>
        <v>0.25</v>
      </c>
      <c r="AC24" s="8">
        <f t="shared" si="6"/>
        <v>0.25</v>
      </c>
      <c r="AD24" s="8">
        <f t="shared" si="7"/>
        <v>0.25</v>
      </c>
      <c r="AE24" s="8">
        <f t="shared" si="8"/>
        <v>0.25</v>
      </c>
      <c r="AF24" s="8">
        <f t="shared" si="9"/>
        <v>0.25</v>
      </c>
      <c r="AG24" s="11">
        <v>0.25</v>
      </c>
      <c r="AH24" s="11">
        <f t="shared" si="10"/>
        <v>0</v>
      </c>
      <c r="AI24" s="11">
        <f t="shared" si="11"/>
        <v>0</v>
      </c>
      <c r="AJ24" s="11">
        <f t="shared" si="12"/>
        <v>0.25</v>
      </c>
      <c r="AK24" s="11">
        <f t="shared" si="13"/>
        <v>0.25</v>
      </c>
      <c r="AL24" s="11">
        <f t="shared" si="14"/>
        <v>0.25</v>
      </c>
      <c r="AM24" s="11">
        <f t="shared" si="15"/>
        <v>0.25</v>
      </c>
      <c r="AN24" s="11">
        <f t="shared" si="16"/>
        <v>0.25</v>
      </c>
      <c r="AO24" s="11">
        <f t="shared" si="17"/>
        <v>0</v>
      </c>
      <c r="AP24" s="11">
        <f t="shared" si="18"/>
        <v>0.25</v>
      </c>
      <c r="AQ24" s="14">
        <f t="shared" si="19"/>
        <v>4.25</v>
      </c>
    </row>
    <row r="25" spans="1:43" ht="15.75" customHeight="1" x14ac:dyDescent="0.25">
      <c r="A25" s="2">
        <v>41904.753940856484</v>
      </c>
      <c r="B25" s="6" t="s">
        <v>484</v>
      </c>
      <c r="C25" s="6" t="s">
        <v>485</v>
      </c>
      <c r="D25" s="7" t="s">
        <v>486</v>
      </c>
      <c r="E25" s="7" t="s">
        <v>487</v>
      </c>
      <c r="F25" s="7" t="s">
        <v>488</v>
      </c>
      <c r="G25" s="7" t="s">
        <v>489</v>
      </c>
      <c r="H25" s="7" t="s">
        <v>490</v>
      </c>
      <c r="I25" s="7" t="s">
        <v>491</v>
      </c>
      <c r="J25" s="7" t="s">
        <v>492</v>
      </c>
      <c r="K25" s="7" t="s">
        <v>493</v>
      </c>
      <c r="L25" s="7" t="s">
        <v>494</v>
      </c>
      <c r="M25" s="7" t="s">
        <v>495</v>
      </c>
      <c r="N25" s="7" t="s">
        <v>496</v>
      </c>
      <c r="O25" s="7" t="s">
        <v>497</v>
      </c>
      <c r="P25" s="7" t="s">
        <v>498</v>
      </c>
      <c r="Q25" s="7" t="s">
        <v>499</v>
      </c>
      <c r="R25" s="7" t="s">
        <v>500</v>
      </c>
      <c r="S25" s="7" t="s">
        <v>501</v>
      </c>
      <c r="T25" s="7" t="s">
        <v>502</v>
      </c>
      <c r="U25" s="7" t="s">
        <v>503</v>
      </c>
      <c r="V25" s="7" t="s">
        <v>504</v>
      </c>
      <c r="W25" s="8">
        <f t="shared" si="0"/>
        <v>0</v>
      </c>
      <c r="X25" s="8">
        <f t="shared" si="1"/>
        <v>0.25</v>
      </c>
      <c r="Y25" s="8">
        <f t="shared" si="2"/>
        <v>0</v>
      </c>
      <c r="Z25" s="8">
        <f t="shared" si="3"/>
        <v>0</v>
      </c>
      <c r="AA25" s="8">
        <f t="shared" si="4"/>
        <v>0.25</v>
      </c>
      <c r="AB25" s="8">
        <f t="shared" si="5"/>
        <v>0.25</v>
      </c>
      <c r="AC25" s="8">
        <f t="shared" si="6"/>
        <v>0</v>
      </c>
      <c r="AD25" s="8">
        <f t="shared" si="7"/>
        <v>0.25</v>
      </c>
      <c r="AE25" s="8">
        <f t="shared" si="8"/>
        <v>0.25</v>
      </c>
      <c r="AF25" s="8">
        <f t="shared" si="9"/>
        <v>0.25</v>
      </c>
      <c r="AG25" s="12">
        <v>0.25</v>
      </c>
      <c r="AH25" s="11">
        <f t="shared" si="10"/>
        <v>0</v>
      </c>
      <c r="AI25" s="11">
        <f t="shared" si="11"/>
        <v>0.25</v>
      </c>
      <c r="AJ25" s="11">
        <f t="shared" si="12"/>
        <v>0</v>
      </c>
      <c r="AK25" s="11">
        <f t="shared" si="13"/>
        <v>0</v>
      </c>
      <c r="AL25" s="11">
        <f t="shared" si="14"/>
        <v>0</v>
      </c>
      <c r="AM25" s="11">
        <f t="shared" si="15"/>
        <v>0</v>
      </c>
      <c r="AN25" s="11">
        <f t="shared" si="16"/>
        <v>0.25</v>
      </c>
      <c r="AO25" s="11">
        <f t="shared" si="17"/>
        <v>0.25</v>
      </c>
      <c r="AP25" s="11">
        <f t="shared" si="18"/>
        <v>0</v>
      </c>
      <c r="AQ25" s="14">
        <f t="shared" si="19"/>
        <v>2.5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Damaris</cp:lastModifiedBy>
  <dcterms:modified xsi:type="dcterms:W3CDTF">2014-09-22T23:25:37Z</dcterms:modified>
</cp:coreProperties>
</file>